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udit2324\Accounts\"/>
    </mc:Choice>
  </mc:AlternateContent>
  <xr:revisionPtr revIDLastSave="0" documentId="13_ncr:1_{DF79C454-6430-426D-A6E7-921D78459C9F}" xr6:coauthVersionLast="47" xr6:coauthVersionMax="47" xr10:uidLastSave="{00000000-0000-0000-0000-000000000000}"/>
  <bookViews>
    <workbookView xWindow="-120" yWindow="-120" windowWidth="20730" windowHeight="11160" xr2:uid="{A614CE5A-B4E6-47E6-9F0C-9C2BB8070F0A}"/>
  </bookViews>
  <sheets>
    <sheet name="R + P" sheetId="1" r:id="rId1"/>
    <sheet name="R+P Summary" sheetId="3" r:id="rId2"/>
    <sheet name="Assets" sheetId="2" r:id="rId3"/>
    <sheet name="Hand written section 2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8" i="1" l="1"/>
  <c r="E86" i="1"/>
  <c r="G21" i="3"/>
  <c r="G20" i="3"/>
  <c r="G19" i="3"/>
  <c r="G18" i="3"/>
  <c r="G12" i="3"/>
  <c r="G9" i="3"/>
  <c r="G86" i="1" l="1"/>
  <c r="G17" i="3" s="1"/>
  <c r="G24" i="3" s="1"/>
  <c r="N86" i="1"/>
  <c r="F86" i="1"/>
  <c r="H86" i="1"/>
  <c r="I86" i="1"/>
  <c r="J86" i="1"/>
  <c r="K86" i="1"/>
  <c r="L86" i="1"/>
  <c r="A24" i="3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31" i="1"/>
  <c r="B1" i="4"/>
  <c r="G30" i="1"/>
  <c r="G32" i="1" s="1"/>
  <c r="G7" i="3" s="1"/>
  <c r="H30" i="1"/>
  <c r="H32" i="1" s="1"/>
  <c r="G8" i="3" s="1"/>
  <c r="I30" i="1"/>
  <c r="J30" i="1"/>
  <c r="J32" i="1" s="1"/>
  <c r="K30" i="1"/>
  <c r="K32" i="1" s="1"/>
  <c r="F30" i="1"/>
  <c r="F32" i="1" s="1"/>
  <c r="E29" i="1"/>
  <c r="E28" i="1"/>
  <c r="E27" i="1"/>
  <c r="A14" i="3"/>
  <c r="J20" i="2"/>
  <c r="B9" i="4" s="1"/>
  <c r="E20" i="2"/>
  <c r="B2" i="4" l="1"/>
  <c r="G14" i="3"/>
  <c r="I32" i="1"/>
  <c r="G28" i="3"/>
  <c r="B4" i="4"/>
  <c r="E30" i="1"/>
  <c r="E32" i="1" s="1"/>
  <c r="B3" i="4" l="1"/>
  <c r="G27" i="3"/>
  <c r="G29" i="3" s="1"/>
  <c r="B6" i="4" l="1"/>
  <c r="B7" i="4" l="1"/>
  <c r="B8" i="4" s="1"/>
  <c r="G33" i="3"/>
</calcChain>
</file>

<file path=xl/sharedStrings.xml><?xml version="1.0" encoding="utf-8"?>
<sst xmlns="http://schemas.openxmlformats.org/spreadsheetml/2006/main" count="366" uniqueCount="159">
  <si>
    <t>RECEIPTS</t>
  </si>
  <si>
    <t>Date</t>
  </si>
  <si>
    <t>Detail</t>
  </si>
  <si>
    <t>Total</t>
  </si>
  <si>
    <t>Bank</t>
  </si>
  <si>
    <t>Precept</t>
  </si>
  <si>
    <t>Bank Interest</t>
  </si>
  <si>
    <t>Grants and Donations</t>
  </si>
  <si>
    <t>Defib</t>
  </si>
  <si>
    <t>Other</t>
  </si>
  <si>
    <t>Ref.</t>
  </si>
  <si>
    <t>Lloyds Bank</t>
  </si>
  <si>
    <t>80812868     Sort 30-96-26</t>
  </si>
  <si>
    <t>PAYMENTS</t>
  </si>
  <si>
    <t>Details</t>
  </si>
  <si>
    <t>Ref</t>
  </si>
  <si>
    <t>Admin costs</t>
  </si>
  <si>
    <t>Dog bins</t>
  </si>
  <si>
    <t xml:space="preserve">Other </t>
  </si>
  <si>
    <t>VAT</t>
  </si>
  <si>
    <t>Rec</t>
  </si>
  <si>
    <t>Salary and training</t>
  </si>
  <si>
    <t>WESTON PARISH COUNCIL</t>
  </si>
  <si>
    <t>2022/23</t>
  </si>
  <si>
    <t>Grants</t>
  </si>
  <si>
    <t>Community Defibrillator</t>
  </si>
  <si>
    <t>-</t>
  </si>
  <si>
    <t>TOTAL RECEIPTS</t>
  </si>
  <si>
    <t>Admin Costs (inc salaries etc)</t>
  </si>
  <si>
    <t>Village Grants &amp; Donations</t>
  </si>
  <si>
    <t>Misc Expenditure</t>
  </si>
  <si>
    <t>VAT Paid</t>
  </si>
  <si>
    <t>TOTAL PAYMENTS</t>
  </si>
  <si>
    <r>
      <t>ADD:</t>
    </r>
    <r>
      <rPr>
        <sz val="10"/>
        <color theme="1"/>
        <rFont val="Arial"/>
        <family val="2"/>
      </rPr>
      <t xml:space="preserve"> Total Receipts (as above)</t>
    </r>
  </si>
  <si>
    <r>
      <rPr>
        <b/>
        <sz val="10"/>
        <color theme="1"/>
        <rFont val="Arial"/>
        <family val="2"/>
      </rPr>
      <t>LESS:</t>
    </r>
    <r>
      <rPr>
        <sz val="10"/>
        <color theme="1"/>
        <rFont val="Arial"/>
        <family val="2"/>
      </rPr>
      <t xml:space="preserve"> Total Payments (as above)</t>
    </r>
  </si>
  <si>
    <t>Signed…......................................</t>
  </si>
  <si>
    <t>Chairman</t>
  </si>
  <si>
    <t>Lloyds Bank account 80812868</t>
  </si>
  <si>
    <t>Clerk</t>
  </si>
  <si>
    <t>Assets</t>
  </si>
  <si>
    <t>Disposal</t>
  </si>
  <si>
    <t>Additions</t>
  </si>
  <si>
    <t>Value</t>
  </si>
  <si>
    <t>Dog Bins x 3</t>
  </si>
  <si>
    <t>Village Notice Board</t>
  </si>
  <si>
    <t>Defibrillator</t>
  </si>
  <si>
    <t>Telephone</t>
  </si>
  <si>
    <t>HP Laptop &amp; External Hard Drive</t>
  </si>
  <si>
    <t>Village Gateway Signs x 2</t>
  </si>
  <si>
    <t>Valuation based on replacement cost</t>
  </si>
  <si>
    <t>Telephone Kiosk</t>
  </si>
  <si>
    <t>The basis of valuation of these assets is nominal value.</t>
  </si>
  <si>
    <t>Bench Locations:</t>
  </si>
  <si>
    <t>Bell Lane/Great North Road</t>
  </si>
  <si>
    <t>Bell Lane</t>
  </si>
  <si>
    <t>Colley Lane/Great North Road</t>
  </si>
  <si>
    <t>Main Street/Great North Road</t>
  </si>
  <si>
    <t>Main Street (Bus Stop)</t>
  </si>
  <si>
    <t>Dog Bin Locations:</t>
  </si>
  <si>
    <t>Meadow Lane/Main Street</t>
  </si>
  <si>
    <t>Meadow Lane</t>
  </si>
  <si>
    <t>Church Walk</t>
  </si>
  <si>
    <t>Box 1</t>
  </si>
  <si>
    <t>Box 2</t>
  </si>
  <si>
    <t>Box 3</t>
  </si>
  <si>
    <t>Box 4</t>
  </si>
  <si>
    <t>Box 5</t>
  </si>
  <si>
    <t>Box 6</t>
  </si>
  <si>
    <t>Box 7</t>
  </si>
  <si>
    <t>Box 8</t>
  </si>
  <si>
    <t>Box 9</t>
  </si>
  <si>
    <t>Box 10</t>
  </si>
  <si>
    <t>Balance brought forward from 1st April 2023</t>
  </si>
  <si>
    <t>2023/24</t>
  </si>
  <si>
    <t>Summary of Receipts &amp; Payments for year ending 31st March 2024</t>
  </si>
  <si>
    <t>Balance carried forward to 31 March 2024</t>
  </si>
  <si>
    <t>Benches x 6</t>
  </si>
  <si>
    <t>£376.40 each)</t>
  </si>
  <si>
    <t>Transaction</t>
  </si>
  <si>
    <t>Grants/ Donations</t>
  </si>
  <si>
    <t>VAT re.No.</t>
  </si>
  <si>
    <t>VAT paid</t>
  </si>
  <si>
    <t>Coronation Grant</t>
  </si>
  <si>
    <t>FP1</t>
  </si>
  <si>
    <t>BGC</t>
  </si>
  <si>
    <t>Clerk's Salary</t>
  </si>
  <si>
    <t>FPO</t>
  </si>
  <si>
    <t xml:space="preserve">HMRC </t>
  </si>
  <si>
    <t>Cllr Colin Laughton</t>
  </si>
  <si>
    <t>Weston Village Hall</t>
  </si>
  <si>
    <t>Community Heartbeat</t>
  </si>
  <si>
    <t>Running Imp</t>
  </si>
  <si>
    <t>√ Aug 23</t>
  </si>
  <si>
    <t>Bronze Support Annual Defibrillator</t>
  </si>
  <si>
    <t>Insurance</t>
  </si>
  <si>
    <t xml:space="preserve">AJGIBL Gallagher </t>
  </si>
  <si>
    <t>Darbys Accountants</t>
  </si>
  <si>
    <t>Pension Regulator costs</t>
  </si>
  <si>
    <t>Annual Payroll costs</t>
  </si>
  <si>
    <t>Tax Clerk's Salary</t>
  </si>
  <si>
    <t>Tax Clerk's salary</t>
  </si>
  <si>
    <t>Mr C C and Mrs J Birkin</t>
  </si>
  <si>
    <t xml:space="preserve">Notts AS </t>
  </si>
  <si>
    <t>New Councillor training</t>
  </si>
  <si>
    <t>HMRC</t>
  </si>
  <si>
    <t>ICO</t>
  </si>
  <si>
    <t>Data Protection Registration</t>
  </si>
  <si>
    <t>Emergency Phone Defilbrillator</t>
  </si>
  <si>
    <t>DD</t>
  </si>
  <si>
    <t>VAT return</t>
  </si>
  <si>
    <t>Clerk's salary</t>
  </si>
  <si>
    <t>At 31st March 2023, the following assets were held:</t>
  </si>
  <si>
    <t>HMRC return</t>
  </si>
  <si>
    <t>inc in pyts</t>
  </si>
  <si>
    <t>Mr C C and Mrs Edwards</t>
  </si>
  <si>
    <t>Clerks salary</t>
  </si>
  <si>
    <t>BP</t>
  </si>
  <si>
    <t>Mr C C and Mrs J Birkin (Edwards)</t>
  </si>
  <si>
    <r>
      <t xml:space="preserve">                                                      </t>
    </r>
    <r>
      <rPr>
        <b/>
        <u/>
        <sz val="10"/>
        <color theme="1"/>
        <rFont val="Arial"/>
        <family val="2"/>
      </rPr>
      <t xml:space="preserve">Weston Parish Council - </t>
    </r>
  </si>
  <si>
    <t>Receipts and Payments for year end 31st March 2024</t>
  </si>
  <si>
    <t>Lengthmans</t>
  </si>
  <si>
    <t>NSDC.</t>
  </si>
  <si>
    <t>NSDC scheme</t>
  </si>
  <si>
    <t>NSDC</t>
  </si>
  <si>
    <t>Mrs O Edwards</t>
  </si>
  <si>
    <t>Backpay CL</t>
  </si>
  <si>
    <t>Clerks salary/backpay</t>
  </si>
  <si>
    <t>Mrs Birkin</t>
  </si>
  <si>
    <t xml:space="preserve">Represented in the </t>
  </si>
  <si>
    <t>Lengthsman backpay CL</t>
  </si>
  <si>
    <t>Lengthsman salary</t>
  </si>
  <si>
    <t>man funds</t>
  </si>
  <si>
    <t>David Hill</t>
  </si>
  <si>
    <t>£980 Lengths</t>
  </si>
  <si>
    <t>Lengthsman</t>
  </si>
  <si>
    <t xml:space="preserve">Waste bins </t>
  </si>
  <si>
    <t>Colin Laughton</t>
  </si>
  <si>
    <t>VAT to claim</t>
  </si>
  <si>
    <t>Mrs O Edwards (February)</t>
  </si>
  <si>
    <t>David Hill (February)</t>
  </si>
  <si>
    <t>NSDC elections costs</t>
  </si>
  <si>
    <t>NALC election costs</t>
  </si>
  <si>
    <t>NALC</t>
  </si>
  <si>
    <t>Check</t>
  </si>
  <si>
    <t>owed being</t>
  </si>
  <si>
    <t>chased</t>
  </si>
  <si>
    <t>Mrs O Edwards (March)</t>
  </si>
  <si>
    <t>Dates need addding</t>
  </si>
  <si>
    <t>Date:</t>
  </si>
  <si>
    <t>David Hill (March)</t>
  </si>
  <si>
    <t>Combined Clerk &amp; Lenghtsman</t>
  </si>
  <si>
    <t>Village Hall (Jan - Mar 24)</t>
  </si>
  <si>
    <t>Village Hall Use</t>
  </si>
  <si>
    <t>x</t>
  </si>
  <si>
    <t>√ Jun 24</t>
  </si>
  <si>
    <t>Invoice check</t>
  </si>
  <si>
    <t>Comment</t>
  </si>
  <si>
    <t>Vat to Claim</t>
  </si>
  <si>
    <t>Vat to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</si>
</sst>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 val="singleAccounting"/>
      <sz val="10"/>
      <color theme="1"/>
      <name val="Arial"/>
      <family val="2"/>
    </font>
    <font>
      <b/>
      <u val="singleAccounting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3" fillId="0" borderId="0" xfId="0" applyNumberFormat="1" applyFont="1"/>
    <xf numFmtId="4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4" fontId="4" fillId="0" borderId="0" xfId="0" applyNumberFormat="1" applyFont="1"/>
    <xf numFmtId="8" fontId="7" fillId="0" borderId="0" xfId="0" applyNumberFormat="1" applyFont="1"/>
    <xf numFmtId="8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164" fontId="5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1" fillId="3" borderId="1" xfId="0" applyFon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8" fontId="0" fillId="0" borderId="0" xfId="0" applyNumberFormat="1" applyAlignment="1">
      <alignment wrapText="1"/>
    </xf>
    <xf numFmtId="0" fontId="0" fillId="4" borderId="0" xfId="0" applyFill="1" applyAlignment="1">
      <alignment wrapText="1"/>
    </xf>
    <xf numFmtId="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4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wrapText="1"/>
    </xf>
    <xf numFmtId="164" fontId="5" fillId="5" borderId="1" xfId="0" applyNumberFormat="1" applyFont="1" applyFill="1" applyBorder="1" applyAlignment="1">
      <alignment wrapText="1"/>
    </xf>
    <xf numFmtId="164" fontId="0" fillId="5" borderId="1" xfId="0" applyNumberFormat="1" applyFill="1" applyBorder="1" applyAlignment="1">
      <alignment wrapText="1"/>
    </xf>
    <xf numFmtId="49" fontId="0" fillId="5" borderId="1" xfId="0" applyNumberFormat="1" applyFill="1" applyBorder="1" applyAlignment="1">
      <alignment wrapText="1"/>
    </xf>
    <xf numFmtId="1" fontId="0" fillId="5" borderId="1" xfId="0" applyNumberFormat="1" applyFill="1" applyBorder="1" applyAlignment="1">
      <alignment wrapText="1"/>
    </xf>
    <xf numFmtId="164" fontId="2" fillId="5" borderId="1" xfId="0" applyNumberFormat="1" applyFont="1" applyFill="1" applyBorder="1" applyAlignment="1">
      <alignment wrapText="1"/>
    </xf>
    <xf numFmtId="14" fontId="0" fillId="5" borderId="1" xfId="0" applyNumberFormat="1" applyFill="1" applyBorder="1"/>
    <xf numFmtId="0" fontId="0" fillId="5" borderId="1" xfId="0" applyFill="1" applyBorder="1"/>
    <xf numFmtId="164" fontId="5" fillId="5" borderId="1" xfId="0" applyNumberFormat="1" applyFont="1" applyFill="1" applyBorder="1"/>
    <xf numFmtId="164" fontId="0" fillId="5" borderId="1" xfId="0" applyNumberFormat="1" applyFill="1" applyBorder="1"/>
    <xf numFmtId="8" fontId="0" fillId="5" borderId="1" xfId="0" applyNumberFormat="1" applyFill="1" applyBorder="1"/>
    <xf numFmtId="44" fontId="0" fillId="6" borderId="0" xfId="0" applyNumberFormat="1" applyFill="1"/>
    <xf numFmtId="14" fontId="0" fillId="6" borderId="1" xfId="0" applyNumberFormat="1" applyFill="1" applyBorder="1" applyAlignment="1">
      <alignment wrapText="1"/>
    </xf>
    <xf numFmtId="0" fontId="0" fillId="6" borderId="1" xfId="0" applyFill="1" applyBorder="1" applyAlignment="1">
      <alignment wrapText="1"/>
    </xf>
    <xf numFmtId="49" fontId="0" fillId="6" borderId="1" xfId="0" applyNumberFormat="1" applyFill="1" applyBorder="1" applyAlignment="1">
      <alignment wrapText="1"/>
    </xf>
    <xf numFmtId="164" fontId="5" fillId="6" borderId="1" xfId="0" applyNumberFormat="1" applyFont="1" applyFill="1" applyBorder="1" applyAlignment="1">
      <alignment wrapText="1"/>
    </xf>
    <xf numFmtId="164" fontId="0" fillId="6" borderId="1" xfId="0" applyNumberFormat="1" applyFill="1" applyBorder="1" applyAlignment="1">
      <alignment wrapText="1"/>
    </xf>
    <xf numFmtId="164" fontId="5" fillId="6" borderId="1" xfId="0" applyNumberFormat="1" applyFont="1" applyFill="1" applyBorder="1" applyAlignment="1">
      <alignment horizontal="right" wrapText="1"/>
    </xf>
    <xf numFmtId="0" fontId="0" fillId="6" borderId="1" xfId="0" applyFill="1" applyBorder="1"/>
    <xf numFmtId="164" fontId="0" fillId="6" borderId="1" xfId="0" applyNumberFormat="1" applyFill="1" applyBorder="1"/>
    <xf numFmtId="0" fontId="0" fillId="0" borderId="0" xfId="0" applyAlignment="1">
      <alignment horizontal="right" wrapText="1"/>
    </xf>
    <xf numFmtId="0" fontId="0" fillId="4" borderId="5" xfId="0" applyFill="1" applyBorder="1" applyAlignment="1">
      <alignment horizontal="right" wrapText="1"/>
    </xf>
    <xf numFmtId="0" fontId="0" fillId="4" borderId="3" xfId="0" applyFill="1" applyBorder="1" applyAlignment="1">
      <alignment horizontal="right" wrapText="1"/>
    </xf>
    <xf numFmtId="6" fontId="0" fillId="4" borderId="4" xfId="0" applyNumberFormat="1" applyFill="1" applyBorder="1" applyAlignment="1">
      <alignment horizontal="left" wrapText="1"/>
    </xf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7" borderId="0" xfId="0" applyFill="1" applyAlignment="1">
      <alignment wrapText="1"/>
    </xf>
    <xf numFmtId="14" fontId="0" fillId="4" borderId="0" xfId="0" applyNumberFormat="1" applyFill="1" applyAlignment="1">
      <alignment wrapText="1"/>
    </xf>
    <xf numFmtId="0" fontId="1" fillId="4" borderId="0" xfId="0" applyFont="1" applyFill="1" applyAlignment="1">
      <alignment wrapText="1"/>
    </xf>
    <xf numFmtId="164" fontId="5" fillId="4" borderId="0" xfId="0" applyNumberFormat="1" applyFont="1" applyFill="1" applyAlignment="1">
      <alignment wrapText="1"/>
    </xf>
    <xf numFmtId="164" fontId="0" fillId="4" borderId="0" xfId="0" applyNumberFormat="1" applyFill="1" applyAlignment="1">
      <alignment wrapText="1"/>
    </xf>
    <xf numFmtId="164" fontId="8" fillId="4" borderId="0" xfId="0" applyNumberFormat="1" applyFont="1" applyFill="1" applyAlignment="1">
      <alignment wrapText="1"/>
    </xf>
    <xf numFmtId="44" fontId="2" fillId="4" borderId="2" xfId="0" applyNumberFormat="1" applyFont="1" applyFill="1" applyBorder="1"/>
    <xf numFmtId="44" fontId="4" fillId="4" borderId="2" xfId="0" applyNumberFormat="1" applyFont="1" applyFill="1" applyBorder="1"/>
    <xf numFmtId="44" fontId="2" fillId="8" borderId="2" xfId="0" applyNumberFormat="1" applyFont="1" applyFill="1" applyBorder="1"/>
    <xf numFmtId="44" fontId="2" fillId="8" borderId="0" xfId="0" applyNumberFormat="1" applyFont="1" applyFill="1"/>
    <xf numFmtId="44" fontId="3" fillId="2" borderId="0" xfId="0" applyNumberFormat="1" applyFont="1" applyFill="1"/>
    <xf numFmtId="164" fontId="0" fillId="3" borderId="2" xfId="0" applyNumberFormat="1" applyFill="1" applyBorder="1" applyAlignment="1">
      <alignment wrapText="1"/>
    </xf>
    <xf numFmtId="0" fontId="0" fillId="9" borderId="0" xfId="0" applyFill="1"/>
    <xf numFmtId="0" fontId="0" fillId="4" borderId="6" xfId="0" applyFill="1" applyBorder="1"/>
    <xf numFmtId="164" fontId="2" fillId="3" borderId="0" xfId="0" applyNumberFormat="1" applyFont="1" applyFill="1" applyAlignment="1">
      <alignment wrapText="1"/>
    </xf>
    <xf numFmtId="164" fontId="0" fillId="4" borderId="1" xfId="0" applyNumberFormat="1" applyFill="1" applyBorder="1" applyAlignment="1">
      <alignment wrapText="1"/>
    </xf>
    <xf numFmtId="0" fontId="0" fillId="6" borderId="0" xfId="0" applyFill="1" applyAlignment="1">
      <alignment wrapText="1"/>
    </xf>
    <xf numFmtId="44" fontId="0" fillId="0" borderId="0" xfId="0" applyNumberFormat="1" applyAlignment="1">
      <alignment horizontal="center"/>
    </xf>
    <xf numFmtId="14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4" fontId="0" fillId="6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EFA0-6EBE-4E6E-B785-4FF06DB9A98D}">
  <sheetPr>
    <pageSetUpPr fitToPage="1"/>
  </sheetPr>
  <dimension ref="A1:Q98"/>
  <sheetViews>
    <sheetView tabSelected="1" topLeftCell="A7" zoomScale="85" zoomScaleNormal="85" workbookViewId="0">
      <selection activeCell="M34" sqref="M34"/>
    </sheetView>
  </sheetViews>
  <sheetFormatPr defaultColWidth="12.85546875" defaultRowHeight="12.75" x14ac:dyDescent="0.2"/>
  <cols>
    <col min="1" max="1" width="12.85546875" style="4"/>
    <col min="2" max="2" width="34.5703125" style="4" customWidth="1"/>
    <col min="3" max="3" width="32.85546875" style="4" customWidth="1"/>
    <col min="4" max="4" width="12.85546875" style="4"/>
    <col min="5" max="5" width="12" style="4" customWidth="1"/>
    <col min="6" max="6" width="9.42578125" style="4" customWidth="1"/>
    <col min="7" max="7" width="10" style="4" customWidth="1"/>
    <col min="8" max="8" width="9.5703125" style="4" customWidth="1"/>
    <col min="9" max="9" width="10" style="4" customWidth="1"/>
    <col min="10" max="10" width="11" style="4" customWidth="1"/>
    <col min="11" max="11" width="10.42578125" style="4" customWidth="1"/>
    <col min="12" max="12" width="9" style="4" customWidth="1"/>
    <col min="13" max="13" width="12.42578125" style="4" customWidth="1"/>
    <col min="14" max="15" width="10.7109375" style="4" customWidth="1"/>
    <col min="16" max="16384" width="12.85546875" style="4"/>
  </cols>
  <sheetData>
    <row r="1" spans="1:13" ht="51" x14ac:dyDescent="0.2">
      <c r="A1" s="4" t="s">
        <v>118</v>
      </c>
      <c r="B1" s="4" t="s">
        <v>119</v>
      </c>
    </row>
    <row r="3" spans="1:13" x14ac:dyDescent="0.2">
      <c r="A3" s="15" t="s">
        <v>0</v>
      </c>
      <c r="C3" s="14" t="s">
        <v>11</v>
      </c>
      <c r="D3" s="14"/>
      <c r="E3" s="14"/>
      <c r="F3" s="16"/>
    </row>
    <row r="4" spans="1:13" x14ac:dyDescent="0.2">
      <c r="C4" s="14" t="s">
        <v>12</v>
      </c>
      <c r="D4" s="14"/>
      <c r="E4" s="14"/>
    </row>
    <row r="5" spans="1:13" ht="25.5" x14ac:dyDescent="0.2">
      <c r="A5" s="14" t="s">
        <v>1</v>
      </c>
      <c r="B5" s="14" t="s">
        <v>2</v>
      </c>
      <c r="C5" s="14" t="s">
        <v>10</v>
      </c>
      <c r="D5" s="14"/>
      <c r="E5" s="14"/>
      <c r="F5" s="17" t="s">
        <v>4</v>
      </c>
      <c r="G5" s="14" t="s">
        <v>5</v>
      </c>
      <c r="H5" s="14" t="s">
        <v>6</v>
      </c>
      <c r="I5" s="14" t="s">
        <v>79</v>
      </c>
      <c r="J5" s="14" t="s">
        <v>8</v>
      </c>
      <c r="K5" s="14" t="s">
        <v>9</v>
      </c>
    </row>
    <row r="6" spans="1:13" x14ac:dyDescent="0.2">
      <c r="A6" s="18">
        <v>45036</v>
      </c>
      <c r="B6" s="4" t="s">
        <v>121</v>
      </c>
      <c r="C6" s="14" t="s">
        <v>82</v>
      </c>
      <c r="D6" s="4" t="s">
        <v>83</v>
      </c>
      <c r="E6" s="19">
        <v>150</v>
      </c>
      <c r="F6" s="16"/>
      <c r="G6" s="16"/>
      <c r="I6" s="16">
        <v>150</v>
      </c>
    </row>
    <row r="7" spans="1:13" x14ac:dyDescent="0.2">
      <c r="A7" s="18">
        <v>45042</v>
      </c>
      <c r="B7" s="4" t="s">
        <v>121</v>
      </c>
      <c r="C7" s="14" t="s">
        <v>5</v>
      </c>
      <c r="D7" s="14" t="s">
        <v>84</v>
      </c>
      <c r="E7" s="19">
        <v>2342.5</v>
      </c>
      <c r="F7" s="16"/>
      <c r="G7" s="16">
        <v>2342.5</v>
      </c>
      <c r="I7" s="16"/>
    </row>
    <row r="8" spans="1:13" ht="13.5" thickBot="1" x14ac:dyDescent="0.25">
      <c r="A8" s="18">
        <v>45191</v>
      </c>
      <c r="B8" s="4" t="s">
        <v>112</v>
      </c>
      <c r="C8" s="14" t="s">
        <v>109</v>
      </c>
      <c r="D8" s="14" t="s">
        <v>84</v>
      </c>
      <c r="E8" s="19">
        <v>1277.01</v>
      </c>
      <c r="F8" s="16"/>
      <c r="G8" s="16">
        <v>0</v>
      </c>
      <c r="I8" s="16"/>
      <c r="K8" s="4">
        <v>1277.01</v>
      </c>
    </row>
    <row r="9" spans="1:13" x14ac:dyDescent="0.2">
      <c r="A9" s="58"/>
      <c r="B9" s="25" t="s">
        <v>120</v>
      </c>
      <c r="C9" s="59" t="s">
        <v>122</v>
      </c>
      <c r="D9" s="59"/>
      <c r="E9" s="60">
        <v>0</v>
      </c>
      <c r="F9" s="61"/>
      <c r="G9" s="61"/>
      <c r="H9" s="25"/>
      <c r="I9" s="61">
        <v>0</v>
      </c>
      <c r="J9" s="25"/>
      <c r="K9" s="25"/>
      <c r="L9" s="52"/>
      <c r="M9" s="53"/>
    </row>
    <row r="10" spans="1:13" ht="15.75" customHeight="1" thickBot="1" x14ac:dyDescent="0.25">
      <c r="A10" s="18">
        <v>45198</v>
      </c>
      <c r="B10" s="4" t="s">
        <v>121</v>
      </c>
      <c r="C10" s="14" t="s">
        <v>5</v>
      </c>
      <c r="D10" s="14" t="s">
        <v>84</v>
      </c>
      <c r="E10" s="19">
        <v>2342.5</v>
      </c>
      <c r="F10" s="16"/>
      <c r="G10" s="16">
        <v>2342.5</v>
      </c>
      <c r="I10" s="16"/>
      <c r="L10" s="51"/>
      <c r="M10" s="70"/>
    </row>
    <row r="11" spans="1:13" hidden="1" x14ac:dyDescent="0.2">
      <c r="A11" s="18"/>
      <c r="C11" s="14"/>
      <c r="D11" s="14"/>
      <c r="E11" s="19">
        <f t="shared" ref="E11:E29" si="0">SUM(F11:K11)</f>
        <v>0</v>
      </c>
      <c r="F11" s="16"/>
      <c r="G11" s="16"/>
      <c r="I11" s="16"/>
    </row>
    <row r="12" spans="1:13" hidden="1" x14ac:dyDescent="0.2">
      <c r="A12" s="18"/>
      <c r="C12" s="14"/>
      <c r="D12" s="14"/>
      <c r="E12" s="19">
        <f t="shared" si="0"/>
        <v>0</v>
      </c>
      <c r="F12" s="16"/>
      <c r="G12" s="16"/>
      <c r="I12" s="16"/>
    </row>
    <row r="13" spans="1:13" hidden="1" x14ac:dyDescent="0.2">
      <c r="A13" s="18"/>
      <c r="C13" s="14"/>
      <c r="D13" s="14"/>
      <c r="E13" s="19">
        <f t="shared" si="0"/>
        <v>0</v>
      </c>
      <c r="F13" s="16"/>
      <c r="G13" s="16"/>
      <c r="I13" s="16"/>
    </row>
    <row r="14" spans="1:13" hidden="1" x14ac:dyDescent="0.2">
      <c r="A14" s="18"/>
      <c r="C14" s="14"/>
      <c r="D14" s="14"/>
      <c r="E14" s="19">
        <f t="shared" si="0"/>
        <v>0</v>
      </c>
      <c r="F14" s="16"/>
      <c r="G14" s="16"/>
      <c r="I14" s="16"/>
    </row>
    <row r="15" spans="1:13" hidden="1" x14ac:dyDescent="0.2">
      <c r="A15" s="18"/>
      <c r="C15" s="14"/>
      <c r="D15" s="14"/>
      <c r="E15" s="19">
        <f t="shared" si="0"/>
        <v>0</v>
      </c>
      <c r="F15" s="16"/>
      <c r="G15" s="16"/>
      <c r="I15" s="16"/>
    </row>
    <row r="16" spans="1:13" hidden="1" x14ac:dyDescent="0.2">
      <c r="A16" s="18"/>
      <c r="C16" s="14"/>
      <c r="D16" s="14"/>
      <c r="E16" s="19">
        <f t="shared" si="0"/>
        <v>0</v>
      </c>
      <c r="F16" s="16"/>
      <c r="G16" s="16"/>
      <c r="I16" s="16"/>
    </row>
    <row r="17" spans="1:11" hidden="1" x14ac:dyDescent="0.2">
      <c r="A17" s="18"/>
      <c r="C17" s="14"/>
      <c r="D17" s="14"/>
      <c r="E17" s="19">
        <f t="shared" si="0"/>
        <v>0</v>
      </c>
      <c r="F17" s="16"/>
      <c r="G17" s="16"/>
      <c r="I17" s="16"/>
    </row>
    <row r="18" spans="1:11" hidden="1" x14ac:dyDescent="0.2">
      <c r="A18" s="18"/>
      <c r="C18" s="14"/>
      <c r="D18" s="14"/>
      <c r="E18" s="19">
        <f t="shared" si="0"/>
        <v>0</v>
      </c>
      <c r="F18" s="16"/>
      <c r="G18" s="16"/>
      <c r="I18" s="16"/>
    </row>
    <row r="19" spans="1:11" hidden="1" x14ac:dyDescent="0.2">
      <c r="A19" s="18"/>
      <c r="C19" s="14"/>
      <c r="D19" s="14"/>
      <c r="E19" s="19">
        <f t="shared" si="0"/>
        <v>0</v>
      </c>
      <c r="F19" s="16"/>
      <c r="G19" s="16"/>
      <c r="I19" s="16"/>
    </row>
    <row r="20" spans="1:11" hidden="1" x14ac:dyDescent="0.2">
      <c r="A20" s="18"/>
      <c r="C20" s="14"/>
      <c r="D20" s="14"/>
      <c r="E20" s="19">
        <f t="shared" si="0"/>
        <v>0</v>
      </c>
      <c r="F20" s="16"/>
      <c r="G20" s="16"/>
      <c r="I20" s="16"/>
    </row>
    <row r="21" spans="1:11" hidden="1" x14ac:dyDescent="0.2">
      <c r="A21" s="18"/>
      <c r="C21" s="14"/>
      <c r="D21" s="14"/>
      <c r="E21" s="19">
        <f t="shared" si="0"/>
        <v>0</v>
      </c>
      <c r="F21" s="16"/>
      <c r="G21" s="16"/>
      <c r="I21" s="16"/>
    </row>
    <row r="22" spans="1:11" hidden="1" x14ac:dyDescent="0.2">
      <c r="A22" s="18"/>
      <c r="C22" s="14"/>
      <c r="D22" s="14"/>
      <c r="E22" s="19">
        <f t="shared" si="0"/>
        <v>0</v>
      </c>
      <c r="F22" s="16"/>
      <c r="G22" s="16"/>
      <c r="I22" s="16"/>
    </row>
    <row r="23" spans="1:11" hidden="1" x14ac:dyDescent="0.2">
      <c r="A23" s="18"/>
      <c r="C23" s="14"/>
      <c r="D23" s="14"/>
      <c r="E23" s="19">
        <f t="shared" si="0"/>
        <v>0</v>
      </c>
      <c r="F23" s="16"/>
      <c r="G23" s="16"/>
      <c r="I23" s="16"/>
    </row>
    <row r="24" spans="1:11" hidden="1" x14ac:dyDescent="0.2">
      <c r="A24" s="18"/>
      <c r="C24" s="14"/>
      <c r="D24" s="14"/>
      <c r="E24" s="19">
        <f t="shared" si="0"/>
        <v>0</v>
      </c>
      <c r="F24" s="16"/>
      <c r="G24" s="16"/>
      <c r="I24" s="16"/>
    </row>
    <row r="25" spans="1:11" hidden="1" x14ac:dyDescent="0.2">
      <c r="A25" s="18"/>
      <c r="C25" s="14"/>
      <c r="D25" s="14"/>
      <c r="E25" s="19">
        <f t="shared" si="0"/>
        <v>0</v>
      </c>
      <c r="F25" s="16"/>
      <c r="G25" s="16"/>
      <c r="I25" s="16"/>
    </row>
    <row r="26" spans="1:11" hidden="1" x14ac:dyDescent="0.2">
      <c r="A26" s="18"/>
      <c r="C26" s="14"/>
      <c r="D26" s="14"/>
      <c r="E26" s="19">
        <f t="shared" si="0"/>
        <v>0</v>
      </c>
      <c r="F26" s="16"/>
      <c r="G26" s="16"/>
      <c r="I26" s="16"/>
    </row>
    <row r="27" spans="1:11" hidden="1" x14ac:dyDescent="0.2">
      <c r="A27" s="18"/>
      <c r="E27" s="19">
        <f t="shared" si="0"/>
        <v>0</v>
      </c>
      <c r="F27" s="16"/>
      <c r="G27" s="16"/>
      <c r="I27" s="16"/>
    </row>
    <row r="28" spans="1:11" hidden="1" x14ac:dyDescent="0.2">
      <c r="A28" s="18"/>
      <c r="C28" s="14"/>
      <c r="D28" s="14"/>
      <c r="E28" s="19">
        <f t="shared" si="0"/>
        <v>0</v>
      </c>
      <c r="F28" s="16"/>
      <c r="G28" s="16"/>
      <c r="I28" s="16"/>
    </row>
    <row r="29" spans="1:11" hidden="1" x14ac:dyDescent="0.2">
      <c r="A29" s="18"/>
      <c r="E29" s="19">
        <f t="shared" si="0"/>
        <v>0</v>
      </c>
      <c r="F29" s="16"/>
      <c r="G29" s="16"/>
      <c r="I29" s="16"/>
    </row>
    <row r="30" spans="1:11" ht="14.25" customHeight="1" x14ac:dyDescent="0.2">
      <c r="E30" s="17">
        <f>SUM(E6:E29)</f>
        <v>6112.01</v>
      </c>
      <c r="F30" s="20">
        <f>SUM(F6:F29)</f>
        <v>0</v>
      </c>
      <c r="G30" s="20">
        <f t="shared" ref="G30:K30" si="1">SUM(G6:G29)</f>
        <v>4685</v>
      </c>
      <c r="H30" s="20">
        <f t="shared" si="1"/>
        <v>0</v>
      </c>
      <c r="I30" s="20">
        <f t="shared" si="1"/>
        <v>150</v>
      </c>
      <c r="J30" s="20">
        <f t="shared" si="1"/>
        <v>0</v>
      </c>
      <c r="K30" s="20">
        <f t="shared" si="1"/>
        <v>1277.01</v>
      </c>
    </row>
    <row r="31" spans="1:11" x14ac:dyDescent="0.2">
      <c r="E31" s="17">
        <f>SUM(F31:K31)</f>
        <v>0</v>
      </c>
      <c r="F31" s="16"/>
      <c r="I31" s="16"/>
    </row>
    <row r="32" spans="1:11" x14ac:dyDescent="0.2">
      <c r="A32" s="4" t="s">
        <v>3</v>
      </c>
      <c r="E32" s="16">
        <f>E30</f>
        <v>6112.01</v>
      </c>
      <c r="F32" s="16">
        <f t="shared" ref="F32:K32" si="2">F30</f>
        <v>0</v>
      </c>
      <c r="G32" s="16">
        <f t="shared" si="2"/>
        <v>4685</v>
      </c>
      <c r="H32" s="16">
        <f t="shared" si="2"/>
        <v>0</v>
      </c>
      <c r="I32" s="16">
        <f t="shared" si="2"/>
        <v>150</v>
      </c>
      <c r="J32" s="16">
        <f t="shared" si="2"/>
        <v>0</v>
      </c>
      <c r="K32" s="16">
        <f t="shared" si="2"/>
        <v>1277.01</v>
      </c>
    </row>
    <row r="33" spans="1:17" x14ac:dyDescent="0.2">
      <c r="E33" s="16"/>
      <c r="H33" s="16"/>
    </row>
    <row r="34" spans="1:17" x14ac:dyDescent="0.2">
      <c r="A34" s="15" t="s">
        <v>13</v>
      </c>
      <c r="C34" s="14" t="s">
        <v>11</v>
      </c>
    </row>
    <row r="35" spans="1:17" x14ac:dyDescent="0.2">
      <c r="C35" s="14" t="s">
        <v>12</v>
      </c>
    </row>
    <row r="36" spans="1:17" ht="38.25" x14ac:dyDescent="0.2">
      <c r="A36" s="14" t="s">
        <v>1</v>
      </c>
      <c r="B36" s="14" t="s">
        <v>14</v>
      </c>
      <c r="C36" s="14" t="s">
        <v>15</v>
      </c>
      <c r="D36" s="14" t="s">
        <v>78</v>
      </c>
      <c r="F36" s="14" t="s">
        <v>4</v>
      </c>
      <c r="G36" s="14" t="s">
        <v>16</v>
      </c>
      <c r="H36" s="14" t="s">
        <v>21</v>
      </c>
      <c r="I36" s="14" t="s">
        <v>8</v>
      </c>
      <c r="J36" s="14" t="s">
        <v>7</v>
      </c>
      <c r="K36" s="14" t="s">
        <v>17</v>
      </c>
      <c r="L36" s="14" t="s">
        <v>18</v>
      </c>
      <c r="M36" s="14" t="s">
        <v>80</v>
      </c>
      <c r="N36" s="21" t="s">
        <v>81</v>
      </c>
      <c r="O36" s="21" t="s">
        <v>156</v>
      </c>
      <c r="P36" s="14" t="s">
        <v>20</v>
      </c>
      <c r="Q36" s="4" t="s">
        <v>155</v>
      </c>
    </row>
    <row r="37" spans="1:17" x14ac:dyDescent="0.2">
      <c r="A37" s="29">
        <v>45044</v>
      </c>
      <c r="B37" s="30" t="s">
        <v>101</v>
      </c>
      <c r="C37" s="30" t="s">
        <v>85</v>
      </c>
      <c r="D37" s="30" t="s">
        <v>86</v>
      </c>
      <c r="E37" s="31">
        <v>148.13999999999999</v>
      </c>
      <c r="F37" s="32"/>
      <c r="G37" s="32"/>
      <c r="H37" s="32">
        <v>148.13999999999999</v>
      </c>
      <c r="I37" s="32"/>
      <c r="J37" s="32"/>
      <c r="K37" s="30"/>
      <c r="L37" s="30"/>
      <c r="M37" s="30"/>
      <c r="N37" s="22"/>
      <c r="O37" s="22"/>
      <c r="P37" s="4" t="s">
        <v>154</v>
      </c>
      <c r="Q37" s="4" t="s">
        <v>153</v>
      </c>
    </row>
    <row r="38" spans="1:17" x14ac:dyDescent="0.2">
      <c r="A38" s="29">
        <v>45044</v>
      </c>
      <c r="B38" s="30" t="s">
        <v>87</v>
      </c>
      <c r="C38" s="30" t="s">
        <v>100</v>
      </c>
      <c r="D38" s="30" t="s">
        <v>86</v>
      </c>
      <c r="E38" s="31">
        <v>36.799999999999997</v>
      </c>
      <c r="F38" s="32"/>
      <c r="G38" s="32">
        <v>36.799999999999997</v>
      </c>
      <c r="H38" s="32"/>
      <c r="I38" s="32"/>
      <c r="J38" s="32"/>
      <c r="K38" s="30"/>
      <c r="L38" s="30"/>
      <c r="M38" s="30"/>
      <c r="N38" s="22"/>
      <c r="O38" s="22"/>
      <c r="P38" s="4" t="s">
        <v>154</v>
      </c>
      <c r="Q38" s="4" t="s">
        <v>153</v>
      </c>
    </row>
    <row r="39" spans="1:17" x14ac:dyDescent="0.2">
      <c r="A39" s="42">
        <v>45055</v>
      </c>
      <c r="B39" s="43" t="s">
        <v>88</v>
      </c>
      <c r="C39" s="43" t="s">
        <v>91</v>
      </c>
      <c r="D39" s="44" t="s">
        <v>86</v>
      </c>
      <c r="E39" s="45">
        <v>130.79</v>
      </c>
      <c r="F39" s="46"/>
      <c r="G39" s="46"/>
      <c r="H39" s="46"/>
      <c r="I39" s="46"/>
      <c r="J39" s="46"/>
      <c r="K39" s="43"/>
      <c r="L39" s="43">
        <v>130.79</v>
      </c>
      <c r="M39" s="43">
        <v>694899935</v>
      </c>
      <c r="N39" s="46">
        <v>21.8</v>
      </c>
      <c r="O39" s="46"/>
      <c r="P39" s="4" t="s">
        <v>92</v>
      </c>
      <c r="Q39" s="4" t="s">
        <v>153</v>
      </c>
    </row>
    <row r="40" spans="1:17" x14ac:dyDescent="0.2">
      <c r="A40" s="42">
        <v>45055</v>
      </c>
      <c r="B40" s="43" t="s">
        <v>89</v>
      </c>
      <c r="C40" s="43" t="s">
        <v>82</v>
      </c>
      <c r="D40" s="44" t="s">
        <v>86</v>
      </c>
      <c r="E40" s="47">
        <v>19.21</v>
      </c>
      <c r="F40" s="46"/>
      <c r="G40" s="46"/>
      <c r="H40" s="46"/>
      <c r="I40" s="46"/>
      <c r="J40" s="46">
        <v>19.21</v>
      </c>
      <c r="K40" s="43"/>
      <c r="L40" s="43"/>
      <c r="M40" s="43"/>
      <c r="N40" s="46"/>
      <c r="O40" s="46"/>
      <c r="P40" s="4" t="s">
        <v>154</v>
      </c>
    </row>
    <row r="41" spans="1:17" x14ac:dyDescent="0.2">
      <c r="A41" s="42">
        <v>45055</v>
      </c>
      <c r="B41" s="43" t="s">
        <v>89</v>
      </c>
      <c r="C41" s="43" t="s">
        <v>152</v>
      </c>
      <c r="D41" s="44" t="s">
        <v>86</v>
      </c>
      <c r="E41" s="45">
        <v>119</v>
      </c>
      <c r="F41" s="46"/>
      <c r="G41" s="46"/>
      <c r="H41" s="46"/>
      <c r="I41" s="46"/>
      <c r="J41" s="73"/>
      <c r="K41" s="43"/>
      <c r="L41" s="46">
        <v>119</v>
      </c>
      <c r="M41" s="43"/>
      <c r="N41" s="46"/>
      <c r="O41" s="46"/>
      <c r="P41" s="4" t="s">
        <v>154</v>
      </c>
      <c r="Q41" s="4" t="s">
        <v>153</v>
      </c>
    </row>
    <row r="42" spans="1:17" x14ac:dyDescent="0.2">
      <c r="A42" s="42">
        <v>45072</v>
      </c>
      <c r="B42" s="43" t="s">
        <v>90</v>
      </c>
      <c r="C42" s="43" t="s">
        <v>93</v>
      </c>
      <c r="D42" s="44" t="s">
        <v>86</v>
      </c>
      <c r="E42" s="45">
        <v>148.80000000000001</v>
      </c>
      <c r="F42" s="46"/>
      <c r="G42" s="46"/>
      <c r="H42" s="46"/>
      <c r="I42" s="46">
        <v>148.80000000000001</v>
      </c>
      <c r="J42" s="46"/>
      <c r="K42" s="43"/>
      <c r="L42" s="43"/>
      <c r="M42" s="43">
        <v>187551082</v>
      </c>
      <c r="N42" s="46">
        <v>24.8</v>
      </c>
      <c r="O42" s="46"/>
      <c r="P42" s="4" t="s">
        <v>92</v>
      </c>
      <c r="Q42" s="4" t="s">
        <v>153</v>
      </c>
    </row>
    <row r="43" spans="1:17" x14ac:dyDescent="0.2">
      <c r="A43" s="42">
        <v>45072</v>
      </c>
      <c r="B43" s="43" t="s">
        <v>95</v>
      </c>
      <c r="C43" s="43" t="s">
        <v>94</v>
      </c>
      <c r="D43" s="44" t="s">
        <v>86</v>
      </c>
      <c r="E43" s="45">
        <v>465.21</v>
      </c>
      <c r="F43" s="46"/>
      <c r="G43" s="46"/>
      <c r="H43" s="46"/>
      <c r="I43" s="46"/>
      <c r="J43" s="46"/>
      <c r="K43" s="43"/>
      <c r="L43" s="43">
        <v>465.21</v>
      </c>
      <c r="M43" s="43"/>
      <c r="N43" s="46"/>
      <c r="O43" s="46"/>
      <c r="P43" s="4" t="s">
        <v>154</v>
      </c>
      <c r="Q43" s="4" t="s">
        <v>153</v>
      </c>
    </row>
    <row r="44" spans="1:17" x14ac:dyDescent="0.2">
      <c r="A44" s="42">
        <v>45072</v>
      </c>
      <c r="B44" s="43" t="s">
        <v>96</v>
      </c>
      <c r="C44" s="43" t="s">
        <v>98</v>
      </c>
      <c r="D44" s="44" t="s">
        <v>86</v>
      </c>
      <c r="E44" s="45">
        <v>108</v>
      </c>
      <c r="F44" s="46"/>
      <c r="G44" s="46">
        <v>108</v>
      </c>
      <c r="H44" s="46"/>
      <c r="I44" s="46"/>
      <c r="J44" s="46"/>
      <c r="K44" s="43"/>
      <c r="L44" s="43"/>
      <c r="M44" s="43">
        <v>745392121</v>
      </c>
      <c r="N44" s="46">
        <v>18</v>
      </c>
      <c r="O44" s="46"/>
      <c r="P44" s="4" t="s">
        <v>92</v>
      </c>
    </row>
    <row r="45" spans="1:17" x14ac:dyDescent="0.2">
      <c r="A45" s="42">
        <v>45072</v>
      </c>
      <c r="B45" s="43" t="s">
        <v>96</v>
      </c>
      <c r="C45" s="43" t="s">
        <v>97</v>
      </c>
      <c r="D45" s="44" t="s">
        <v>86</v>
      </c>
      <c r="E45" s="45">
        <v>37.799999999999997</v>
      </c>
      <c r="F45" s="46"/>
      <c r="G45" s="46">
        <v>37.799999999999997</v>
      </c>
      <c r="H45" s="46"/>
      <c r="I45" s="46"/>
      <c r="J45" s="46"/>
      <c r="K45" s="43"/>
      <c r="L45" s="43"/>
      <c r="M45" s="43">
        <v>745392121</v>
      </c>
      <c r="N45" s="46">
        <v>6.3</v>
      </c>
      <c r="O45" s="46"/>
      <c r="P45" s="4" t="s">
        <v>92</v>
      </c>
      <c r="Q45" s="4" t="s">
        <v>153</v>
      </c>
    </row>
    <row r="46" spans="1:17" x14ac:dyDescent="0.2">
      <c r="A46" s="29">
        <v>45072</v>
      </c>
      <c r="B46" s="30" t="s">
        <v>87</v>
      </c>
      <c r="C46" s="30" t="s">
        <v>99</v>
      </c>
      <c r="D46" s="33" t="s">
        <v>86</v>
      </c>
      <c r="E46" s="31">
        <v>37</v>
      </c>
      <c r="F46" s="32"/>
      <c r="G46" s="32">
        <v>37</v>
      </c>
      <c r="H46" s="32"/>
      <c r="I46" s="32"/>
      <c r="J46" s="32"/>
      <c r="K46" s="30"/>
      <c r="L46" s="30"/>
      <c r="M46" s="30"/>
      <c r="N46" s="22"/>
      <c r="O46" s="22"/>
      <c r="P46" s="4" t="s">
        <v>154</v>
      </c>
      <c r="Q46" s="4" t="s">
        <v>153</v>
      </c>
    </row>
    <row r="47" spans="1:17" x14ac:dyDescent="0.2">
      <c r="A47" s="29">
        <v>45072</v>
      </c>
      <c r="B47" s="30" t="s">
        <v>101</v>
      </c>
      <c r="C47" s="30" t="s">
        <v>85</v>
      </c>
      <c r="D47" s="33" t="s">
        <v>86</v>
      </c>
      <c r="E47" s="31">
        <v>147.94</v>
      </c>
      <c r="F47" s="32"/>
      <c r="G47" s="32"/>
      <c r="H47" s="32">
        <v>147.94</v>
      </c>
      <c r="I47" s="32"/>
      <c r="J47" s="32"/>
      <c r="K47" s="30"/>
      <c r="L47" s="30"/>
      <c r="M47" s="30"/>
      <c r="N47" s="22"/>
      <c r="O47" s="22"/>
      <c r="P47" s="4" t="s">
        <v>154</v>
      </c>
      <c r="Q47" s="4" t="s">
        <v>153</v>
      </c>
    </row>
    <row r="48" spans="1:17" x14ac:dyDescent="0.2">
      <c r="A48" s="42">
        <v>45072</v>
      </c>
      <c r="B48" s="43" t="s">
        <v>102</v>
      </c>
      <c r="C48" s="43" t="s">
        <v>103</v>
      </c>
      <c r="D48" s="44" t="s">
        <v>86</v>
      </c>
      <c r="E48" s="45">
        <v>45</v>
      </c>
      <c r="F48" s="46"/>
      <c r="G48" s="46"/>
      <c r="H48" s="46">
        <v>45</v>
      </c>
      <c r="I48" s="46"/>
      <c r="J48" s="46"/>
      <c r="K48" s="43"/>
      <c r="L48" s="43"/>
      <c r="M48" s="43"/>
      <c r="N48" s="46"/>
      <c r="O48" s="46"/>
      <c r="P48" s="4" t="s">
        <v>154</v>
      </c>
    </row>
    <row r="49" spans="1:17" x14ac:dyDescent="0.2">
      <c r="A49" s="42">
        <v>45103</v>
      </c>
      <c r="B49" s="43" t="s">
        <v>102</v>
      </c>
      <c r="C49" s="43" t="s">
        <v>103</v>
      </c>
      <c r="D49" s="44" t="s">
        <v>86</v>
      </c>
      <c r="E49" s="45">
        <v>45</v>
      </c>
      <c r="F49" s="46"/>
      <c r="G49" s="46"/>
      <c r="H49" s="46">
        <v>45</v>
      </c>
      <c r="I49" s="46"/>
      <c r="J49" s="46"/>
      <c r="K49" s="43"/>
      <c r="L49" s="43"/>
      <c r="M49" s="43"/>
      <c r="N49" s="46"/>
      <c r="O49" s="46"/>
      <c r="P49" s="4" t="s">
        <v>154</v>
      </c>
      <c r="Q49" s="4" t="s">
        <v>153</v>
      </c>
    </row>
    <row r="50" spans="1:17" x14ac:dyDescent="0.2">
      <c r="A50" s="29">
        <v>45105</v>
      </c>
      <c r="B50" s="30" t="s">
        <v>104</v>
      </c>
      <c r="C50" s="30" t="s">
        <v>99</v>
      </c>
      <c r="D50" s="33" t="s">
        <v>86</v>
      </c>
      <c r="E50" s="31">
        <v>37</v>
      </c>
      <c r="F50" s="32"/>
      <c r="G50" s="32">
        <v>37</v>
      </c>
      <c r="H50" s="32"/>
      <c r="I50" s="32"/>
      <c r="J50" s="32"/>
      <c r="K50" s="30"/>
      <c r="L50" s="30"/>
      <c r="M50" s="30"/>
      <c r="N50" s="22"/>
      <c r="O50" s="22"/>
      <c r="P50" s="4" t="s">
        <v>154</v>
      </c>
      <c r="Q50" s="4" t="s">
        <v>153</v>
      </c>
    </row>
    <row r="51" spans="1:17" x14ac:dyDescent="0.2">
      <c r="A51" s="29">
        <v>45105</v>
      </c>
      <c r="B51" s="30" t="s">
        <v>101</v>
      </c>
      <c r="C51" s="30" t="s">
        <v>85</v>
      </c>
      <c r="D51" s="33" t="s">
        <v>86</v>
      </c>
      <c r="E51" s="31">
        <v>147.94</v>
      </c>
      <c r="F51" s="32"/>
      <c r="G51" s="32"/>
      <c r="H51" s="32">
        <v>147.94</v>
      </c>
      <c r="I51" s="32"/>
      <c r="J51" s="32"/>
      <c r="K51" s="30"/>
      <c r="L51" s="30"/>
      <c r="M51" s="30"/>
      <c r="N51" s="22"/>
      <c r="O51" s="22"/>
      <c r="P51" s="4" t="s">
        <v>154</v>
      </c>
      <c r="Q51" s="4" t="s">
        <v>153</v>
      </c>
    </row>
    <row r="52" spans="1:17" x14ac:dyDescent="0.2">
      <c r="A52" s="42">
        <v>45119</v>
      </c>
      <c r="B52" s="43" t="s">
        <v>105</v>
      </c>
      <c r="C52" s="43" t="s">
        <v>106</v>
      </c>
      <c r="D52" s="44" t="s">
        <v>108</v>
      </c>
      <c r="E52" s="45">
        <v>35</v>
      </c>
      <c r="F52" s="46"/>
      <c r="G52" s="46">
        <v>35</v>
      </c>
      <c r="H52" s="46"/>
      <c r="I52" s="46"/>
      <c r="J52" s="46"/>
      <c r="K52" s="43"/>
      <c r="L52" s="43"/>
      <c r="M52" s="43"/>
      <c r="N52" s="46"/>
      <c r="O52" s="46"/>
      <c r="P52" s="4" t="s">
        <v>154</v>
      </c>
      <c r="Q52" s="4" t="s">
        <v>153</v>
      </c>
    </row>
    <row r="53" spans="1:17" x14ac:dyDescent="0.2">
      <c r="A53" s="42">
        <v>45132</v>
      </c>
      <c r="B53" s="43" t="s">
        <v>90</v>
      </c>
      <c r="C53" s="43" t="s">
        <v>107</v>
      </c>
      <c r="D53" s="44" t="s">
        <v>86</v>
      </c>
      <c r="E53" s="45">
        <v>72</v>
      </c>
      <c r="F53" s="46"/>
      <c r="G53" s="46"/>
      <c r="H53" s="46"/>
      <c r="I53" s="46">
        <v>72</v>
      </c>
      <c r="J53" s="46"/>
      <c r="K53" s="43"/>
      <c r="L53" s="43"/>
      <c r="M53" s="43">
        <v>187551082</v>
      </c>
      <c r="N53" s="46">
        <v>12</v>
      </c>
      <c r="O53" s="46"/>
      <c r="P53" s="4" t="s">
        <v>92</v>
      </c>
      <c r="Q53" s="4" t="s">
        <v>153</v>
      </c>
    </row>
    <row r="54" spans="1:17" x14ac:dyDescent="0.2">
      <c r="A54" s="29">
        <v>45145</v>
      </c>
      <c r="B54" s="30" t="s">
        <v>104</v>
      </c>
      <c r="C54" s="30" t="s">
        <v>99</v>
      </c>
      <c r="D54" s="33" t="s">
        <v>86</v>
      </c>
      <c r="E54" s="31">
        <v>37</v>
      </c>
      <c r="F54" s="32"/>
      <c r="G54" s="32">
        <v>37</v>
      </c>
      <c r="H54" s="32"/>
      <c r="I54" s="32"/>
      <c r="J54" s="32"/>
      <c r="K54" s="30"/>
      <c r="L54" s="30"/>
      <c r="M54" s="30"/>
      <c r="N54" s="22"/>
      <c r="O54" s="22"/>
      <c r="P54" s="4" t="s">
        <v>154</v>
      </c>
      <c r="Q54" s="4" t="s">
        <v>153</v>
      </c>
    </row>
    <row r="55" spans="1:17" x14ac:dyDescent="0.2">
      <c r="A55" s="29">
        <v>45145</v>
      </c>
      <c r="B55" s="30" t="s">
        <v>101</v>
      </c>
      <c r="C55" s="30" t="s">
        <v>85</v>
      </c>
      <c r="D55" s="33" t="s">
        <v>86</v>
      </c>
      <c r="E55" s="31">
        <v>147.94</v>
      </c>
      <c r="F55" s="32"/>
      <c r="G55" s="32"/>
      <c r="H55" s="32">
        <v>147.94</v>
      </c>
      <c r="I55" s="32"/>
      <c r="J55" s="32"/>
      <c r="K55" s="30"/>
      <c r="L55" s="30"/>
      <c r="M55" s="30"/>
      <c r="N55" s="22"/>
      <c r="O55" s="22"/>
      <c r="P55" s="4" t="s">
        <v>154</v>
      </c>
      <c r="Q55" s="4" t="s">
        <v>153</v>
      </c>
    </row>
    <row r="56" spans="1:17" x14ac:dyDescent="0.2">
      <c r="A56" s="29">
        <v>45168</v>
      </c>
      <c r="B56" s="30" t="s">
        <v>104</v>
      </c>
      <c r="C56" s="30" t="s">
        <v>99</v>
      </c>
      <c r="D56" s="34" t="s">
        <v>86</v>
      </c>
      <c r="E56" s="31">
        <v>37</v>
      </c>
      <c r="F56" s="32"/>
      <c r="G56" s="32">
        <v>37</v>
      </c>
      <c r="H56" s="32"/>
      <c r="I56" s="32"/>
      <c r="J56" s="32"/>
      <c r="K56" s="30"/>
      <c r="L56" s="30"/>
      <c r="M56" s="30"/>
      <c r="N56" s="22"/>
      <c r="O56" s="22"/>
      <c r="P56" s="4" t="s">
        <v>154</v>
      </c>
      <c r="Q56" s="4" t="s">
        <v>153</v>
      </c>
    </row>
    <row r="57" spans="1:17" x14ac:dyDescent="0.2">
      <c r="A57" s="29">
        <v>45168</v>
      </c>
      <c r="B57" s="30" t="s">
        <v>101</v>
      </c>
      <c r="C57" s="30" t="s">
        <v>85</v>
      </c>
      <c r="D57" s="33" t="s">
        <v>86</v>
      </c>
      <c r="E57" s="31">
        <v>147.94</v>
      </c>
      <c r="F57" s="32"/>
      <c r="G57" s="32"/>
      <c r="H57" s="32">
        <v>147.94</v>
      </c>
      <c r="I57" s="32"/>
      <c r="J57" s="32"/>
      <c r="K57" s="30"/>
      <c r="L57" s="30"/>
      <c r="M57" s="30"/>
      <c r="N57" s="22"/>
      <c r="O57" s="22"/>
      <c r="P57" s="4" t="s">
        <v>154</v>
      </c>
      <c r="Q57" s="4" t="s">
        <v>153</v>
      </c>
    </row>
    <row r="58" spans="1:17" x14ac:dyDescent="0.2">
      <c r="A58" s="29">
        <v>45194</v>
      </c>
      <c r="B58" s="30" t="s">
        <v>104</v>
      </c>
      <c r="C58" s="30" t="s">
        <v>100</v>
      </c>
      <c r="D58" s="33" t="s">
        <v>86</v>
      </c>
      <c r="E58" s="31">
        <v>73.8</v>
      </c>
      <c r="F58" s="32"/>
      <c r="G58" s="32">
        <v>73.8</v>
      </c>
      <c r="H58" s="32"/>
      <c r="I58" s="32"/>
      <c r="J58" s="32"/>
      <c r="K58" s="30"/>
      <c r="L58" s="30"/>
      <c r="M58" s="30"/>
      <c r="N58" s="22"/>
      <c r="O58" s="22"/>
      <c r="P58" s="4" t="s">
        <v>154</v>
      </c>
      <c r="Q58" s="4" t="s">
        <v>153</v>
      </c>
    </row>
    <row r="59" spans="1:17" x14ac:dyDescent="0.2">
      <c r="A59" s="29">
        <v>45194</v>
      </c>
      <c r="B59" s="30" t="s">
        <v>117</v>
      </c>
      <c r="C59" s="30" t="s">
        <v>110</v>
      </c>
      <c r="D59" s="33" t="s">
        <v>86</v>
      </c>
      <c r="E59" s="31">
        <v>147.94</v>
      </c>
      <c r="F59" s="32"/>
      <c r="G59" s="32"/>
      <c r="H59" s="32">
        <v>147.94</v>
      </c>
      <c r="I59" s="32"/>
      <c r="J59" s="32"/>
      <c r="K59" s="30"/>
      <c r="L59" s="30"/>
      <c r="M59" s="30"/>
      <c r="N59" s="22"/>
      <c r="O59" s="22"/>
      <c r="P59" s="4" t="s">
        <v>154</v>
      </c>
      <c r="Q59" s="4" t="s">
        <v>153</v>
      </c>
    </row>
    <row r="60" spans="1:17" x14ac:dyDescent="0.2">
      <c r="A60" s="29">
        <v>45201</v>
      </c>
      <c r="B60" s="30" t="s">
        <v>114</v>
      </c>
      <c r="C60" s="30" t="s">
        <v>115</v>
      </c>
      <c r="D60" s="33" t="s">
        <v>86</v>
      </c>
      <c r="E60" s="31">
        <v>148.13999999999999</v>
      </c>
      <c r="F60" s="32"/>
      <c r="G60" s="32"/>
      <c r="H60" s="32">
        <v>148.13999999999999</v>
      </c>
      <c r="I60" s="32"/>
      <c r="J60" s="32"/>
      <c r="K60" s="30"/>
      <c r="L60" s="30"/>
      <c r="M60" s="30"/>
      <c r="N60" s="22"/>
      <c r="O60" s="22"/>
      <c r="P60" s="4" t="s">
        <v>154</v>
      </c>
      <c r="Q60" s="4" t="s">
        <v>153</v>
      </c>
    </row>
    <row r="61" spans="1:17" x14ac:dyDescent="0.2">
      <c r="A61" s="29">
        <v>45224</v>
      </c>
      <c r="B61" s="30" t="s">
        <v>104</v>
      </c>
      <c r="C61" s="30" t="s">
        <v>104</v>
      </c>
      <c r="D61" s="30" t="s">
        <v>116</v>
      </c>
      <c r="E61" s="31">
        <v>37</v>
      </c>
      <c r="F61" s="32"/>
      <c r="G61" s="32">
        <v>37</v>
      </c>
      <c r="H61" s="32"/>
      <c r="I61" s="32"/>
      <c r="J61" s="32"/>
      <c r="K61" s="32"/>
      <c r="L61" s="32"/>
      <c r="M61" s="30"/>
      <c r="N61" s="22"/>
      <c r="O61" s="22"/>
      <c r="P61" s="4" t="s">
        <v>154</v>
      </c>
      <c r="Q61" s="4" t="s">
        <v>153</v>
      </c>
    </row>
    <row r="62" spans="1:17" x14ac:dyDescent="0.2">
      <c r="A62" s="29">
        <v>45226</v>
      </c>
      <c r="B62" s="30" t="s">
        <v>114</v>
      </c>
      <c r="C62" s="30" t="s">
        <v>115</v>
      </c>
      <c r="D62" s="30" t="s">
        <v>86</v>
      </c>
      <c r="E62" s="31">
        <v>147.94</v>
      </c>
      <c r="F62" s="35"/>
      <c r="G62" s="35"/>
      <c r="H62" s="32">
        <v>147.94</v>
      </c>
      <c r="I62" s="35"/>
      <c r="J62" s="35"/>
      <c r="K62" s="35"/>
      <c r="L62" s="35"/>
      <c r="M62" s="30"/>
      <c r="N62" s="23"/>
      <c r="O62" s="23"/>
      <c r="P62" s="4" t="s">
        <v>154</v>
      </c>
      <c r="Q62" s="4" t="s">
        <v>153</v>
      </c>
    </row>
    <row r="63" spans="1:17" ht="25.5" x14ac:dyDescent="0.2">
      <c r="A63" s="42">
        <v>45239</v>
      </c>
      <c r="B63" s="43" t="s">
        <v>135</v>
      </c>
      <c r="C63" s="43" t="s">
        <v>123</v>
      </c>
      <c r="D63" s="43" t="s">
        <v>86</v>
      </c>
      <c r="E63" s="45">
        <v>102.96</v>
      </c>
      <c r="F63" s="46"/>
      <c r="G63" s="46"/>
      <c r="H63" s="46"/>
      <c r="I63" s="46"/>
      <c r="J63" s="46"/>
      <c r="K63" s="46">
        <v>102.96</v>
      </c>
      <c r="L63" s="46"/>
      <c r="M63" s="46"/>
      <c r="N63" s="46">
        <v>17.16</v>
      </c>
      <c r="O63" s="72" t="s">
        <v>157</v>
      </c>
      <c r="P63" s="4" t="s">
        <v>154</v>
      </c>
      <c r="Q63" s="4" t="s">
        <v>153</v>
      </c>
    </row>
    <row r="64" spans="1:17" x14ac:dyDescent="0.2">
      <c r="A64" s="29">
        <v>45259</v>
      </c>
      <c r="B64" s="30" t="s">
        <v>104</v>
      </c>
      <c r="C64" s="30" t="s">
        <v>100</v>
      </c>
      <c r="D64" s="30" t="s">
        <v>86</v>
      </c>
      <c r="E64" s="31">
        <v>37</v>
      </c>
      <c r="F64" s="32"/>
      <c r="G64" s="32">
        <v>37</v>
      </c>
      <c r="H64" s="32"/>
      <c r="I64" s="32"/>
      <c r="J64" s="32"/>
      <c r="K64" s="32"/>
      <c r="L64" s="32"/>
      <c r="M64" s="30"/>
      <c r="N64" s="22"/>
      <c r="O64" s="22"/>
      <c r="P64" s="4" t="s">
        <v>154</v>
      </c>
      <c r="Q64" s="4" t="s">
        <v>153</v>
      </c>
    </row>
    <row r="65" spans="1:17" x14ac:dyDescent="0.2">
      <c r="A65" s="29">
        <v>45259</v>
      </c>
      <c r="B65" s="30" t="s">
        <v>124</v>
      </c>
      <c r="C65" s="30" t="s">
        <v>115</v>
      </c>
      <c r="D65" s="30" t="s">
        <v>86</v>
      </c>
      <c r="E65" s="31">
        <v>147.94</v>
      </c>
      <c r="F65" s="32"/>
      <c r="G65" s="32"/>
      <c r="H65" s="32">
        <v>147.94</v>
      </c>
      <c r="I65" s="32"/>
      <c r="J65" s="32"/>
      <c r="K65" s="32"/>
      <c r="L65" s="32"/>
      <c r="M65" s="30"/>
      <c r="N65" s="22"/>
      <c r="O65" s="22"/>
      <c r="P65" s="4" t="s">
        <v>154</v>
      </c>
      <c r="Q65" s="4" t="s">
        <v>153</v>
      </c>
    </row>
    <row r="66" spans="1:17" x14ac:dyDescent="0.2">
      <c r="A66" s="29">
        <v>45271</v>
      </c>
      <c r="B66" s="30" t="s">
        <v>136</v>
      </c>
      <c r="C66" s="30" t="s">
        <v>129</v>
      </c>
      <c r="D66" s="30" t="s">
        <v>86</v>
      </c>
      <c r="E66" s="31">
        <v>384</v>
      </c>
      <c r="F66" s="32"/>
      <c r="G66" s="32"/>
      <c r="H66" s="32">
        <v>384</v>
      </c>
      <c r="I66" s="32"/>
      <c r="J66" s="32"/>
      <c r="K66" s="32"/>
      <c r="L66" s="32"/>
      <c r="M66" s="30"/>
      <c r="N66" s="22"/>
      <c r="O66" s="22"/>
      <c r="P66" s="4" t="s">
        <v>154</v>
      </c>
    </row>
    <row r="67" spans="1:17" x14ac:dyDescent="0.2">
      <c r="A67" s="29">
        <v>45282</v>
      </c>
      <c r="B67" s="30" t="s">
        <v>132</v>
      </c>
      <c r="C67" s="30" t="s">
        <v>130</v>
      </c>
      <c r="D67" s="30" t="s">
        <v>86</v>
      </c>
      <c r="E67" s="31">
        <v>80</v>
      </c>
      <c r="F67" s="32"/>
      <c r="G67" s="32"/>
      <c r="H67" s="32">
        <v>80</v>
      </c>
      <c r="I67" s="32"/>
      <c r="J67" s="32"/>
      <c r="K67" s="32"/>
      <c r="L67" s="32"/>
      <c r="M67" s="30"/>
      <c r="N67" s="22"/>
      <c r="O67" s="22"/>
      <c r="P67" s="4" t="s">
        <v>154</v>
      </c>
      <c r="Q67" s="4" t="s">
        <v>153</v>
      </c>
    </row>
    <row r="68" spans="1:17" x14ac:dyDescent="0.2">
      <c r="A68" s="29">
        <v>45282</v>
      </c>
      <c r="B68" s="30" t="s">
        <v>132</v>
      </c>
      <c r="C68" s="30" t="s">
        <v>130</v>
      </c>
      <c r="D68" s="30" t="s">
        <v>86</v>
      </c>
      <c r="E68" s="31">
        <v>80</v>
      </c>
      <c r="F68" s="32"/>
      <c r="G68" s="32"/>
      <c r="H68" s="32">
        <v>80</v>
      </c>
      <c r="I68" s="32"/>
      <c r="J68" s="32"/>
      <c r="K68" s="32"/>
      <c r="L68" s="32"/>
      <c r="M68" s="30"/>
      <c r="N68" s="22"/>
      <c r="O68" s="22"/>
      <c r="P68" s="4" t="s">
        <v>154</v>
      </c>
    </row>
    <row r="69" spans="1:17" x14ac:dyDescent="0.2">
      <c r="A69" s="29">
        <v>45282</v>
      </c>
      <c r="B69" s="30" t="s">
        <v>104</v>
      </c>
      <c r="C69" s="30" t="s">
        <v>100</v>
      </c>
      <c r="D69" s="30" t="s">
        <v>86</v>
      </c>
      <c r="E69" s="31">
        <v>37</v>
      </c>
      <c r="F69" s="32"/>
      <c r="G69" s="32">
        <v>37</v>
      </c>
      <c r="H69" s="32"/>
      <c r="I69" s="32"/>
      <c r="J69" s="32"/>
      <c r="K69" s="32"/>
      <c r="L69" s="32"/>
      <c r="M69" s="30"/>
      <c r="N69" s="22"/>
      <c r="O69" s="22"/>
      <c r="P69" s="4" t="s">
        <v>154</v>
      </c>
      <c r="Q69" s="4" t="s">
        <v>153</v>
      </c>
    </row>
    <row r="70" spans="1:17" x14ac:dyDescent="0.2">
      <c r="A70" s="29">
        <v>45282</v>
      </c>
      <c r="B70" s="30" t="s">
        <v>124</v>
      </c>
      <c r="C70" s="30" t="s">
        <v>115</v>
      </c>
      <c r="D70" s="30" t="s">
        <v>86</v>
      </c>
      <c r="E70" s="31">
        <v>147.94</v>
      </c>
      <c r="F70" s="32"/>
      <c r="G70" s="32"/>
      <c r="H70" s="32">
        <v>147.94</v>
      </c>
      <c r="I70" s="32"/>
      <c r="J70" s="32"/>
      <c r="K70" s="32"/>
      <c r="L70" s="32"/>
      <c r="M70" s="30"/>
      <c r="N70" s="22"/>
      <c r="O70" s="22"/>
      <c r="P70" s="4" t="s">
        <v>154</v>
      </c>
      <c r="Q70" s="4" t="s">
        <v>153</v>
      </c>
    </row>
    <row r="71" spans="1:17" customFormat="1" x14ac:dyDescent="0.2">
      <c r="A71" s="36">
        <v>45315</v>
      </c>
      <c r="B71" s="37" t="s">
        <v>124</v>
      </c>
      <c r="C71" s="37" t="s">
        <v>126</v>
      </c>
      <c r="D71" s="37" t="s">
        <v>86</v>
      </c>
      <c r="E71" s="38">
        <v>203.94</v>
      </c>
      <c r="F71" s="39"/>
      <c r="G71" s="39"/>
      <c r="H71" s="39">
        <v>203.94</v>
      </c>
      <c r="I71" s="37"/>
      <c r="J71" s="39"/>
      <c r="K71" s="37"/>
      <c r="L71" s="39"/>
      <c r="M71" s="37"/>
      <c r="N71" s="22"/>
      <c r="O71" s="22"/>
      <c r="P71" s="4" t="s">
        <v>154</v>
      </c>
      <c r="Q71" s="4" t="s">
        <v>153</v>
      </c>
    </row>
    <row r="72" spans="1:17" customFormat="1" x14ac:dyDescent="0.2">
      <c r="A72" s="36">
        <v>45315</v>
      </c>
      <c r="B72" s="37" t="s">
        <v>127</v>
      </c>
      <c r="C72" s="37" t="s">
        <v>125</v>
      </c>
      <c r="D72" s="37" t="s">
        <v>86</v>
      </c>
      <c r="E72" s="38">
        <v>67.2</v>
      </c>
      <c r="F72" s="39"/>
      <c r="G72" s="39"/>
      <c r="H72" s="39">
        <v>67.2</v>
      </c>
      <c r="I72" s="37"/>
      <c r="J72" s="39"/>
      <c r="K72" s="37"/>
      <c r="L72" s="39"/>
      <c r="M72" s="37"/>
      <c r="N72" s="22"/>
      <c r="O72" s="22"/>
      <c r="P72" s="4" t="s">
        <v>154</v>
      </c>
      <c r="Q72" s="4" t="s">
        <v>153</v>
      </c>
    </row>
    <row r="73" spans="1:17" customFormat="1" x14ac:dyDescent="0.2">
      <c r="A73" s="36">
        <v>45315</v>
      </c>
      <c r="B73" s="37" t="s">
        <v>104</v>
      </c>
      <c r="C73" s="37" t="s">
        <v>100</v>
      </c>
      <c r="D73" s="37" t="s">
        <v>86</v>
      </c>
      <c r="E73" s="38">
        <v>83.8</v>
      </c>
      <c r="F73" s="39"/>
      <c r="G73" s="39">
        <v>83.8</v>
      </c>
      <c r="H73" s="39"/>
      <c r="I73" s="37"/>
      <c r="J73" s="39"/>
      <c r="K73" s="37"/>
      <c r="L73" s="39"/>
      <c r="M73" s="37"/>
      <c r="N73" s="22"/>
      <c r="O73" s="22"/>
      <c r="P73" s="4" t="s">
        <v>154</v>
      </c>
      <c r="Q73" t="s">
        <v>153</v>
      </c>
    </row>
    <row r="74" spans="1:17" customFormat="1" x14ac:dyDescent="0.2">
      <c r="A74" s="36">
        <v>45334</v>
      </c>
      <c r="B74" s="37" t="s">
        <v>132</v>
      </c>
      <c r="C74" s="37" t="s">
        <v>130</v>
      </c>
      <c r="D74" s="37" t="s">
        <v>86</v>
      </c>
      <c r="E74" s="38">
        <v>64</v>
      </c>
      <c r="F74" s="39"/>
      <c r="G74" s="39"/>
      <c r="H74" s="39">
        <v>64</v>
      </c>
      <c r="I74" s="37"/>
      <c r="J74" s="39"/>
      <c r="K74" s="37"/>
      <c r="L74" s="39"/>
      <c r="M74" s="37"/>
      <c r="N74" s="22"/>
      <c r="O74" s="22"/>
      <c r="P74" s="4" t="s">
        <v>154</v>
      </c>
      <c r="Q74" t="s">
        <v>153</v>
      </c>
    </row>
    <row r="75" spans="1:17" customFormat="1" ht="25.5" x14ac:dyDescent="0.2">
      <c r="A75" s="81">
        <v>45355</v>
      </c>
      <c r="B75" s="48" t="s">
        <v>140</v>
      </c>
      <c r="C75" s="48" t="s">
        <v>123</v>
      </c>
      <c r="D75" s="48" t="s">
        <v>86</v>
      </c>
      <c r="E75" s="49">
        <v>67.75</v>
      </c>
      <c r="F75" s="49"/>
      <c r="G75" s="48"/>
      <c r="H75" s="49"/>
      <c r="I75" s="48"/>
      <c r="J75" s="49"/>
      <c r="K75" s="48"/>
      <c r="L75" s="49">
        <v>67.75</v>
      </c>
      <c r="M75" s="48"/>
      <c r="N75" s="46">
        <v>11.29</v>
      </c>
      <c r="O75" s="72" t="s">
        <v>158</v>
      </c>
      <c r="P75" s="4" t="s">
        <v>154</v>
      </c>
      <c r="Q75" t="s">
        <v>153</v>
      </c>
    </row>
    <row r="76" spans="1:17" customFormat="1" x14ac:dyDescent="0.2">
      <c r="A76" s="36">
        <v>45355</v>
      </c>
      <c r="B76" s="37" t="s">
        <v>104</v>
      </c>
      <c r="C76" s="37" t="s">
        <v>100</v>
      </c>
      <c r="D76" s="37" t="s">
        <v>86</v>
      </c>
      <c r="E76" s="40">
        <v>55.8</v>
      </c>
      <c r="F76" s="39"/>
      <c r="G76" s="39">
        <v>55.8</v>
      </c>
      <c r="H76" s="39"/>
      <c r="I76" s="37"/>
      <c r="J76" s="39"/>
      <c r="K76" s="37"/>
      <c r="L76" s="39"/>
      <c r="M76" s="37"/>
      <c r="N76" s="22"/>
      <c r="O76" s="22"/>
      <c r="P76" s="4" t="s">
        <v>154</v>
      </c>
      <c r="Q76" t="s">
        <v>153</v>
      </c>
    </row>
    <row r="77" spans="1:17" customFormat="1" x14ac:dyDescent="0.2">
      <c r="A77" s="36">
        <v>45355</v>
      </c>
      <c r="B77" s="37" t="s">
        <v>138</v>
      </c>
      <c r="C77" s="37" t="s">
        <v>115</v>
      </c>
      <c r="D77" s="37" t="s">
        <v>86</v>
      </c>
      <c r="E77" s="40">
        <v>159.13999999999999</v>
      </c>
      <c r="F77" s="39"/>
      <c r="G77" s="39"/>
      <c r="H77" s="39">
        <v>159.13999999999999</v>
      </c>
      <c r="I77" s="37"/>
      <c r="J77" s="39"/>
      <c r="K77" s="37"/>
      <c r="L77" s="39"/>
      <c r="M77" s="37"/>
      <c r="N77" s="22"/>
      <c r="O77" s="22"/>
      <c r="P77" s="4" t="s">
        <v>154</v>
      </c>
    </row>
    <row r="78" spans="1:17" customFormat="1" x14ac:dyDescent="0.2">
      <c r="A78" s="36">
        <v>45372</v>
      </c>
      <c r="B78" s="37" t="s">
        <v>139</v>
      </c>
      <c r="C78" s="37" t="s">
        <v>134</v>
      </c>
      <c r="D78" s="37" t="s">
        <v>86</v>
      </c>
      <c r="E78" s="55">
        <v>64</v>
      </c>
      <c r="F78" s="55"/>
      <c r="G78" s="54"/>
      <c r="H78" s="55">
        <v>64</v>
      </c>
      <c r="I78" s="37"/>
      <c r="J78" s="39"/>
      <c r="K78" s="37"/>
      <c r="L78" s="39"/>
      <c r="M78" s="37"/>
      <c r="N78" s="22"/>
      <c r="O78" s="22"/>
      <c r="P78" s="4" t="s">
        <v>154</v>
      </c>
    </row>
    <row r="79" spans="1:17" customFormat="1" x14ac:dyDescent="0.2">
      <c r="A79" s="81">
        <v>45376</v>
      </c>
      <c r="B79" s="48" t="s">
        <v>141</v>
      </c>
      <c r="C79" s="48" t="s">
        <v>142</v>
      </c>
      <c r="D79" s="48" t="s">
        <v>86</v>
      </c>
      <c r="E79" s="49">
        <v>107.98</v>
      </c>
      <c r="F79" s="49"/>
      <c r="G79" s="48"/>
      <c r="H79" s="49"/>
      <c r="I79" s="48"/>
      <c r="J79" s="49"/>
      <c r="K79" s="48"/>
      <c r="L79" s="49">
        <v>107.98</v>
      </c>
      <c r="M79" s="49"/>
      <c r="N79" s="49"/>
      <c r="O79" s="69" t="s">
        <v>137</v>
      </c>
      <c r="P79" s="4" t="s">
        <v>154</v>
      </c>
      <c r="Q79" t="s">
        <v>153</v>
      </c>
    </row>
    <row r="80" spans="1:17" customFormat="1" x14ac:dyDescent="0.2">
      <c r="A80" s="36">
        <v>45376</v>
      </c>
      <c r="B80" s="37" t="s">
        <v>151</v>
      </c>
      <c r="C80" s="37"/>
      <c r="D80" s="37" t="s">
        <v>86</v>
      </c>
      <c r="E80" s="39">
        <v>36</v>
      </c>
      <c r="F80" s="39"/>
      <c r="G80" s="39"/>
      <c r="H80" s="39"/>
      <c r="I80" s="54"/>
      <c r="J80" s="55"/>
      <c r="K80" s="54"/>
      <c r="L80" s="55">
        <v>36</v>
      </c>
      <c r="M80" s="54"/>
      <c r="N80" s="22"/>
      <c r="O80" s="22"/>
      <c r="P80" s="4" t="s">
        <v>154</v>
      </c>
    </row>
    <row r="81" spans="1:17" customFormat="1" x14ac:dyDescent="0.2">
      <c r="A81" s="36">
        <v>45376</v>
      </c>
      <c r="B81" s="37" t="s">
        <v>149</v>
      </c>
      <c r="C81" s="37" t="s">
        <v>134</v>
      </c>
      <c r="D81" s="37" t="s">
        <v>86</v>
      </c>
      <c r="E81" s="39">
        <v>64</v>
      </c>
      <c r="F81" s="39"/>
      <c r="G81" s="39"/>
      <c r="H81" s="39">
        <v>64</v>
      </c>
      <c r="I81" s="54"/>
      <c r="J81" s="55"/>
      <c r="K81" s="54"/>
      <c r="L81" s="55"/>
      <c r="M81" s="54"/>
      <c r="N81" s="22"/>
      <c r="O81" s="22"/>
      <c r="P81" s="4" t="s">
        <v>154</v>
      </c>
      <c r="Q81" t="s">
        <v>153</v>
      </c>
    </row>
    <row r="82" spans="1:17" customFormat="1" x14ac:dyDescent="0.2">
      <c r="A82" s="36">
        <v>45376</v>
      </c>
      <c r="B82" s="30" t="s">
        <v>146</v>
      </c>
      <c r="C82" s="30" t="s">
        <v>115</v>
      </c>
      <c r="D82" s="37" t="s">
        <v>86</v>
      </c>
      <c r="E82" s="39">
        <v>159.13999999999999</v>
      </c>
      <c r="F82" s="39"/>
      <c r="G82" s="39"/>
      <c r="H82" s="39">
        <v>159.13999999999999</v>
      </c>
      <c r="I82" s="54"/>
      <c r="J82" s="55"/>
      <c r="K82" s="54"/>
      <c r="L82" s="55"/>
      <c r="M82" s="54"/>
      <c r="N82" s="22"/>
      <c r="O82" s="22"/>
      <c r="P82" s="4" t="s">
        <v>154</v>
      </c>
      <c r="Q82" t="s">
        <v>153</v>
      </c>
    </row>
    <row r="83" spans="1:17" customFormat="1" x14ac:dyDescent="0.2">
      <c r="A83" s="36">
        <v>45376</v>
      </c>
      <c r="B83" s="30" t="s">
        <v>104</v>
      </c>
      <c r="C83" s="30" t="s">
        <v>150</v>
      </c>
      <c r="D83" s="37"/>
      <c r="E83" s="39">
        <v>55.8</v>
      </c>
      <c r="F83" s="39"/>
      <c r="G83" s="39">
        <v>55.8</v>
      </c>
      <c r="H83" s="39"/>
      <c r="I83" s="54"/>
      <c r="J83" s="55"/>
      <c r="K83" s="54"/>
      <c r="L83" s="55"/>
      <c r="M83" s="54"/>
      <c r="N83" s="22"/>
      <c r="O83" s="22"/>
      <c r="P83" s="4" t="s">
        <v>154</v>
      </c>
      <c r="Q83" t="s">
        <v>153</v>
      </c>
    </row>
    <row r="84" spans="1:17" customFormat="1" x14ac:dyDescent="0.2">
      <c r="A84" s="75"/>
      <c r="B84" s="78"/>
      <c r="C84" s="78"/>
      <c r="D84" s="76"/>
      <c r="E84" s="77"/>
      <c r="F84" s="77"/>
      <c r="G84" s="77"/>
      <c r="H84" s="77"/>
      <c r="I84" s="54"/>
      <c r="J84" s="55"/>
      <c r="K84" s="54"/>
      <c r="L84" s="55"/>
      <c r="M84" s="54"/>
      <c r="N84" s="22"/>
      <c r="O84" s="22"/>
    </row>
    <row r="85" spans="1:17" x14ac:dyDescent="0.2">
      <c r="A85" s="79"/>
      <c r="B85" s="78"/>
      <c r="C85" s="78"/>
      <c r="D85" s="76"/>
      <c r="E85" s="78"/>
      <c r="F85" s="78"/>
      <c r="G85" s="80"/>
      <c r="H85" s="78"/>
      <c r="I85" s="56"/>
      <c r="J85" s="56"/>
      <c r="K85" s="56"/>
      <c r="L85" s="56"/>
      <c r="M85" s="56"/>
      <c r="N85" s="22"/>
      <c r="O85" s="22"/>
    </row>
    <row r="86" spans="1:17" ht="15.75" x14ac:dyDescent="0.25">
      <c r="E86" s="62">
        <f>SUM(E37:E85)</f>
        <v>4910.7200000000012</v>
      </c>
      <c r="F86" s="20">
        <f t="shared" ref="E86:L86" si="3">SUM(F37:F85)</f>
        <v>0</v>
      </c>
      <c r="G86" s="20">
        <f>SUM(G37:G85)</f>
        <v>745.8</v>
      </c>
      <c r="H86" s="20">
        <f t="shared" si="3"/>
        <v>2895.22</v>
      </c>
      <c r="I86" s="20">
        <f t="shared" si="3"/>
        <v>220.8</v>
      </c>
      <c r="J86" s="20">
        <f t="shared" si="3"/>
        <v>19.21</v>
      </c>
      <c r="K86" s="20">
        <f t="shared" si="3"/>
        <v>102.96</v>
      </c>
      <c r="L86" s="20">
        <f t="shared" si="3"/>
        <v>926.73</v>
      </c>
      <c r="M86" s="20"/>
      <c r="N86" s="23">
        <f>SUM(N37:N85)</f>
        <v>111.35</v>
      </c>
      <c r="O86" s="71"/>
    </row>
    <row r="87" spans="1:17" ht="13.5" thickBot="1" x14ac:dyDescent="0.25"/>
    <row r="88" spans="1:17" ht="13.5" thickBot="1" x14ac:dyDescent="0.25">
      <c r="B88" s="25" t="s">
        <v>147</v>
      </c>
      <c r="C88" s="57" t="s">
        <v>143</v>
      </c>
      <c r="G88" s="50" t="s">
        <v>3</v>
      </c>
      <c r="H88" s="68">
        <f>SUM(H86:H87)</f>
        <v>2895.22</v>
      </c>
    </row>
    <row r="93" spans="1:17" x14ac:dyDescent="0.2">
      <c r="C93" s="14"/>
      <c r="E93" s="16"/>
      <c r="F93" s="20"/>
      <c r="G93" s="20"/>
      <c r="H93" s="16"/>
      <c r="I93" s="20"/>
      <c r="J93" s="20"/>
      <c r="K93" s="20"/>
      <c r="L93" s="20"/>
      <c r="M93" s="20"/>
    </row>
    <row r="94" spans="1:17" x14ac:dyDescent="0.2">
      <c r="C94" s="14"/>
      <c r="E94" s="16"/>
      <c r="F94" s="20"/>
      <c r="G94" s="20"/>
      <c r="H94" s="16"/>
      <c r="I94" s="20"/>
      <c r="J94" s="20"/>
      <c r="K94" s="20"/>
      <c r="L94" s="20"/>
      <c r="M94" s="20"/>
    </row>
    <row r="95" spans="1:17" x14ac:dyDescent="0.2">
      <c r="C95" s="14"/>
      <c r="E95" s="16"/>
      <c r="F95" s="20"/>
      <c r="G95" s="20"/>
      <c r="H95" s="16"/>
      <c r="I95" s="20"/>
      <c r="J95" s="20"/>
      <c r="K95" s="20"/>
      <c r="L95" s="20"/>
      <c r="M95" s="20"/>
    </row>
    <row r="96" spans="1:17" x14ac:dyDescent="0.2">
      <c r="E96" s="16"/>
      <c r="F96" s="16"/>
      <c r="G96" s="16"/>
      <c r="H96" s="16"/>
      <c r="I96" s="16"/>
      <c r="J96" s="16"/>
      <c r="K96" s="16"/>
      <c r="L96" s="16"/>
    </row>
    <row r="97" spans="5:13" x14ac:dyDescent="0.2">
      <c r="E97" s="16"/>
      <c r="F97" s="16"/>
      <c r="G97" s="16"/>
      <c r="H97" s="16"/>
      <c r="I97" s="16"/>
      <c r="J97" s="16"/>
      <c r="K97" s="16"/>
      <c r="L97" s="16"/>
      <c r="M97" s="16"/>
    </row>
    <row r="98" spans="5:13" x14ac:dyDescent="0.2">
      <c r="E98" s="16"/>
      <c r="F98" s="16"/>
      <c r="G98" s="16"/>
      <c r="H98" s="16"/>
      <c r="I98" s="16"/>
      <c r="J98" s="16"/>
      <c r="K98" s="16"/>
      <c r="L98" s="24"/>
    </row>
  </sheetData>
  <printOptions horizontalCentered="1" gridLines="1"/>
  <pageMargins left="0.25" right="0.25" top="0.75" bottom="0.75" header="0.3" footer="0.3"/>
  <pageSetup paperSize="9" scale="61" fitToHeight="39" orientation="landscape" horizontalDpi="360" verticalDpi="360" r:id="rId1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B9B7-A8B7-406D-9B39-8F4F99939769}">
  <sheetPr>
    <pageSetUpPr fitToPage="1"/>
  </sheetPr>
  <dimension ref="A1:J40"/>
  <sheetViews>
    <sheetView workbookViewId="0">
      <selection activeCell="J28" sqref="J28"/>
    </sheetView>
  </sheetViews>
  <sheetFormatPr defaultRowHeight="12.75" x14ac:dyDescent="0.2"/>
  <cols>
    <col min="1" max="1" width="13" customWidth="1"/>
    <col min="2" max="2" width="6.28515625" customWidth="1"/>
    <col min="3" max="3" width="4.28515625" customWidth="1"/>
    <col min="7" max="7" width="11.7109375" customWidth="1"/>
    <col min="8" max="8" width="17" style="27" customWidth="1"/>
    <col min="9" max="9" width="7.85546875" style="10" customWidth="1"/>
  </cols>
  <sheetData>
    <row r="1" spans="1:10" ht="4.5" customHeight="1" x14ac:dyDescent="0.2"/>
    <row r="2" spans="1:10" x14ac:dyDescent="0.2">
      <c r="A2" s="1" t="s">
        <v>22</v>
      </c>
      <c r="F2" s="1" t="s">
        <v>148</v>
      </c>
    </row>
    <row r="3" spans="1:10" ht="7.5" customHeight="1" x14ac:dyDescent="0.2"/>
    <row r="4" spans="1:10" x14ac:dyDescent="0.2">
      <c r="A4" s="1" t="s">
        <v>74</v>
      </c>
    </row>
    <row r="5" spans="1:10" ht="6.75" customHeight="1" x14ac:dyDescent="0.2"/>
    <row r="6" spans="1:10" x14ac:dyDescent="0.2">
      <c r="A6" s="8" t="s">
        <v>23</v>
      </c>
      <c r="D6" s="9" t="s">
        <v>0</v>
      </c>
      <c r="E6" s="10"/>
      <c r="G6" s="8" t="s">
        <v>73</v>
      </c>
    </row>
    <row r="7" spans="1:10" x14ac:dyDescent="0.2">
      <c r="A7" s="12">
        <v>4548</v>
      </c>
      <c r="D7" s="10" t="s">
        <v>5</v>
      </c>
      <c r="E7" s="10"/>
      <c r="G7" s="3">
        <f>'R + P'!G32</f>
        <v>4685</v>
      </c>
    </row>
    <row r="8" spans="1:10" x14ac:dyDescent="0.2">
      <c r="A8" s="12">
        <v>6.64</v>
      </c>
      <c r="D8" s="10" t="s">
        <v>6</v>
      </c>
      <c r="E8" s="10"/>
      <c r="G8" s="3">
        <f>'R + P'!H32</f>
        <v>0</v>
      </c>
    </row>
    <row r="9" spans="1:10" x14ac:dyDescent="0.2">
      <c r="A9" s="12">
        <v>5170</v>
      </c>
      <c r="D9" s="10" t="s">
        <v>24</v>
      </c>
      <c r="E9" s="10"/>
      <c r="G9" s="3">
        <f>'R + P'!I30</f>
        <v>150</v>
      </c>
      <c r="H9" s="28" t="s">
        <v>133</v>
      </c>
      <c r="I9" s="9" t="s">
        <v>131</v>
      </c>
      <c r="J9" s="1"/>
    </row>
    <row r="10" spans="1:10" x14ac:dyDescent="0.2">
      <c r="A10" s="12">
        <v>0</v>
      </c>
      <c r="D10" s="10" t="s">
        <v>25</v>
      </c>
      <c r="E10" s="10"/>
      <c r="G10" s="3"/>
      <c r="H10" s="28" t="s">
        <v>144</v>
      </c>
      <c r="I10" s="9" t="s">
        <v>145</v>
      </c>
    </row>
    <row r="11" spans="1:10" x14ac:dyDescent="0.2">
      <c r="A11" s="12">
        <v>1086</v>
      </c>
      <c r="D11" s="10" t="s">
        <v>9</v>
      </c>
      <c r="E11" s="10"/>
      <c r="G11" s="3"/>
    </row>
    <row r="12" spans="1:10" x14ac:dyDescent="0.2">
      <c r="A12" s="12"/>
      <c r="D12" s="10" t="s">
        <v>19</v>
      </c>
      <c r="E12" s="10"/>
      <c r="G12" s="74">
        <f>'R + P'!K8</f>
        <v>1277.01</v>
      </c>
    </row>
    <row r="13" spans="1:10" ht="13.5" thickBot="1" x14ac:dyDescent="0.25"/>
    <row r="14" spans="1:10" ht="15.75" thickBot="1" x14ac:dyDescent="0.4">
      <c r="A14" s="11">
        <f>SUM(A7:A13)</f>
        <v>10810.64</v>
      </c>
      <c r="D14" s="1" t="s">
        <v>27</v>
      </c>
      <c r="G14" s="64">
        <f>SUM(G7:G13)</f>
        <v>6112.01</v>
      </c>
    </row>
    <row r="16" spans="1:10" x14ac:dyDescent="0.2">
      <c r="D16" s="1" t="s">
        <v>13</v>
      </c>
      <c r="H16"/>
      <c r="I16"/>
    </row>
    <row r="17" spans="1:9" x14ac:dyDescent="0.2">
      <c r="A17" s="12">
        <v>3188.95</v>
      </c>
      <c r="D17" t="s">
        <v>28</v>
      </c>
      <c r="G17" s="41">
        <f>'R + P'!G86+'R + P'!H86</f>
        <v>3641.0199999999995</v>
      </c>
      <c r="H17"/>
      <c r="I17"/>
    </row>
    <row r="18" spans="1:9" x14ac:dyDescent="0.2">
      <c r="A18" s="12">
        <v>150</v>
      </c>
      <c r="D18" t="s">
        <v>29</v>
      </c>
      <c r="G18" s="41">
        <f>'R + P'!J86</f>
        <v>19.21</v>
      </c>
    </row>
    <row r="19" spans="1:9" x14ac:dyDescent="0.2">
      <c r="A19" s="12">
        <v>60</v>
      </c>
      <c r="D19" t="s">
        <v>25</v>
      </c>
      <c r="G19" s="41">
        <f>'R + P'!I86</f>
        <v>220.8</v>
      </c>
    </row>
    <row r="20" spans="1:9" x14ac:dyDescent="0.2">
      <c r="A20" s="12">
        <v>234</v>
      </c>
      <c r="D20" t="s">
        <v>17</v>
      </c>
      <c r="G20" s="41">
        <f>'R + P'!K86</f>
        <v>102.96</v>
      </c>
      <c r="H20"/>
      <c r="I20"/>
    </row>
    <row r="21" spans="1:9" x14ac:dyDescent="0.2">
      <c r="A21" s="12">
        <v>1699.56</v>
      </c>
      <c r="D21" t="s">
        <v>30</v>
      </c>
      <c r="G21" s="41">
        <f>'R + P'!L86</f>
        <v>926.73</v>
      </c>
      <c r="H21"/>
      <c r="I21"/>
    </row>
    <row r="22" spans="1:9" x14ac:dyDescent="0.2">
      <c r="A22" s="12">
        <v>339.64</v>
      </c>
      <c r="D22" t="s">
        <v>31</v>
      </c>
      <c r="E22" t="s">
        <v>113</v>
      </c>
      <c r="G22" s="41">
        <v>0</v>
      </c>
      <c r="H22"/>
      <c r="I22"/>
    </row>
    <row r="23" spans="1:9" ht="13.5" thickBot="1" x14ac:dyDescent="0.25">
      <c r="G23" s="41">
        <v>0</v>
      </c>
    </row>
    <row r="24" spans="1:9" ht="13.5" thickBot="1" x14ac:dyDescent="0.25">
      <c r="A24" s="7">
        <f>SUM(A17:A22)</f>
        <v>5672.1500000000005</v>
      </c>
      <c r="D24" s="1" t="s">
        <v>32</v>
      </c>
      <c r="G24" s="63">
        <f>SUM(G17:G21)</f>
        <v>4910.7199999999993</v>
      </c>
    </row>
    <row r="26" spans="1:9" x14ac:dyDescent="0.2">
      <c r="A26" t="s">
        <v>72</v>
      </c>
      <c r="G26" s="3">
        <v>16758.96</v>
      </c>
    </row>
    <row r="27" spans="1:9" x14ac:dyDescent="0.2">
      <c r="A27" s="1" t="s">
        <v>33</v>
      </c>
      <c r="G27" s="3">
        <f>G14</f>
        <v>6112.01</v>
      </c>
    </row>
    <row r="28" spans="1:9" ht="15" x14ac:dyDescent="0.35">
      <c r="A28" t="s">
        <v>34</v>
      </c>
      <c r="G28" s="67">
        <f>G24</f>
        <v>4910.7199999999993</v>
      </c>
    </row>
    <row r="29" spans="1:9" x14ac:dyDescent="0.2">
      <c r="A29" s="1" t="s">
        <v>75</v>
      </c>
      <c r="G29" s="66">
        <f>G26+G27-G28</f>
        <v>17960.25</v>
      </c>
      <c r="H29" s="26"/>
    </row>
    <row r="30" spans="1:9" x14ac:dyDescent="0.2">
      <c r="H30" s="26"/>
    </row>
    <row r="31" spans="1:9" x14ac:dyDescent="0.2">
      <c r="A31" s="1" t="s">
        <v>128</v>
      </c>
    </row>
    <row r="32" spans="1:9" ht="13.5" thickBot="1" x14ac:dyDescent="0.25">
      <c r="A32" t="s">
        <v>37</v>
      </c>
      <c r="G32" s="3"/>
    </row>
    <row r="33" spans="1:7" ht="13.5" thickBot="1" x14ac:dyDescent="0.25">
      <c r="G33" s="65">
        <f>G29</f>
        <v>17960.25</v>
      </c>
    </row>
    <row r="34" spans="1:7" x14ac:dyDescent="0.2">
      <c r="G34" s="3"/>
    </row>
    <row r="35" spans="1:7" x14ac:dyDescent="0.2">
      <c r="A35" t="s">
        <v>35</v>
      </c>
    </row>
    <row r="36" spans="1:7" x14ac:dyDescent="0.2">
      <c r="B36" t="s">
        <v>36</v>
      </c>
    </row>
    <row r="39" spans="1:7" x14ac:dyDescent="0.2">
      <c r="A39" t="s">
        <v>35</v>
      </c>
    </row>
    <row r="40" spans="1:7" x14ac:dyDescent="0.2">
      <c r="B40" t="s">
        <v>38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fitToHeight="24" orientation="landscape" horizontalDpi="4294967293" verticalDpi="4294967293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30C5-5BF6-4D41-A212-2AB6F1B36C95}">
  <dimension ref="A4:J38"/>
  <sheetViews>
    <sheetView workbookViewId="0">
      <selection activeCell="G1" sqref="G1"/>
    </sheetView>
  </sheetViews>
  <sheetFormatPr defaultRowHeight="12.75" x14ac:dyDescent="0.2"/>
  <cols>
    <col min="1" max="1" width="12.140625" customWidth="1"/>
    <col min="5" max="5" width="11.42578125" bestFit="1" customWidth="1"/>
    <col min="10" max="10" width="11.42578125" bestFit="1" customWidth="1"/>
  </cols>
  <sheetData>
    <row r="4" spans="1:10" x14ac:dyDescent="0.2">
      <c r="A4" s="1" t="s">
        <v>22</v>
      </c>
    </row>
    <row r="6" spans="1:10" x14ac:dyDescent="0.2">
      <c r="A6" s="1" t="s">
        <v>39</v>
      </c>
    </row>
    <row r="8" spans="1:10" x14ac:dyDescent="0.2">
      <c r="A8" s="1" t="s">
        <v>111</v>
      </c>
    </row>
    <row r="10" spans="1:10" x14ac:dyDescent="0.2">
      <c r="E10" s="2">
        <v>45382</v>
      </c>
      <c r="H10" s="5" t="s">
        <v>40</v>
      </c>
      <c r="I10" s="5" t="s">
        <v>41</v>
      </c>
      <c r="J10" s="5" t="s">
        <v>42</v>
      </c>
    </row>
    <row r="12" spans="1:10" x14ac:dyDescent="0.2">
      <c r="A12" t="s">
        <v>76</v>
      </c>
      <c r="B12" t="s">
        <v>77</v>
      </c>
      <c r="E12" s="13">
        <v>2258.4</v>
      </c>
      <c r="H12" s="5" t="s">
        <v>26</v>
      </c>
      <c r="I12" s="5" t="s">
        <v>26</v>
      </c>
      <c r="J12" s="13">
        <v>2258.4</v>
      </c>
    </row>
    <row r="13" spans="1:10" x14ac:dyDescent="0.2">
      <c r="A13" t="s">
        <v>43</v>
      </c>
      <c r="E13" s="3">
        <v>270</v>
      </c>
      <c r="H13" s="5" t="s">
        <v>26</v>
      </c>
      <c r="I13" s="5" t="s">
        <v>26</v>
      </c>
      <c r="J13" s="3">
        <v>270</v>
      </c>
    </row>
    <row r="14" spans="1:10" x14ac:dyDescent="0.2">
      <c r="A14" t="s">
        <v>44</v>
      </c>
      <c r="E14" s="3">
        <v>1500</v>
      </c>
      <c r="H14" s="5" t="s">
        <v>26</v>
      </c>
      <c r="I14" s="5" t="s">
        <v>26</v>
      </c>
      <c r="J14" s="3">
        <v>1500</v>
      </c>
    </row>
    <row r="15" spans="1:10" x14ac:dyDescent="0.2">
      <c r="A15" t="s">
        <v>45</v>
      </c>
      <c r="E15" s="3">
        <v>1855</v>
      </c>
      <c r="H15" s="5" t="s">
        <v>26</v>
      </c>
      <c r="I15" s="5" t="s">
        <v>26</v>
      </c>
      <c r="J15" s="3">
        <v>1855</v>
      </c>
    </row>
    <row r="16" spans="1:10" x14ac:dyDescent="0.2">
      <c r="A16" t="s">
        <v>46</v>
      </c>
      <c r="E16" s="3">
        <v>340</v>
      </c>
      <c r="H16" s="5" t="s">
        <v>26</v>
      </c>
      <c r="I16" s="5" t="s">
        <v>26</v>
      </c>
      <c r="J16" s="3">
        <v>340</v>
      </c>
    </row>
    <row r="17" spans="1:10" x14ac:dyDescent="0.2">
      <c r="A17" t="s">
        <v>47</v>
      </c>
      <c r="E17" s="3">
        <v>548</v>
      </c>
      <c r="H17" s="5" t="s">
        <v>26</v>
      </c>
      <c r="I17" s="5" t="s">
        <v>26</v>
      </c>
      <c r="J17" s="3">
        <v>548</v>
      </c>
    </row>
    <row r="18" spans="1:10" ht="15" x14ac:dyDescent="0.35">
      <c r="A18" t="s">
        <v>48</v>
      </c>
      <c r="E18" s="6">
        <v>5330</v>
      </c>
      <c r="H18" s="5" t="s">
        <v>26</v>
      </c>
      <c r="I18" s="5" t="s">
        <v>26</v>
      </c>
      <c r="J18" s="6">
        <v>5330</v>
      </c>
    </row>
    <row r="20" spans="1:10" x14ac:dyDescent="0.2">
      <c r="E20" s="7">
        <f>SUM(E12:E19)</f>
        <v>12101.4</v>
      </c>
      <c r="J20" s="7">
        <f>SUM(J12:J19)</f>
        <v>12101.4</v>
      </c>
    </row>
    <row r="22" spans="1:10" x14ac:dyDescent="0.2">
      <c r="A22" t="s">
        <v>49</v>
      </c>
    </row>
    <row r="24" spans="1:10" ht="15" x14ac:dyDescent="0.35">
      <c r="A24" t="s">
        <v>50</v>
      </c>
      <c r="E24" s="6">
        <v>1</v>
      </c>
    </row>
    <row r="26" spans="1:10" x14ac:dyDescent="0.2">
      <c r="E26" s="7">
        <v>1</v>
      </c>
    </row>
    <row r="28" spans="1:10" x14ac:dyDescent="0.2">
      <c r="A28" t="s">
        <v>51</v>
      </c>
    </row>
    <row r="30" spans="1:10" x14ac:dyDescent="0.2">
      <c r="A30" t="s">
        <v>52</v>
      </c>
      <c r="C30" t="s">
        <v>53</v>
      </c>
    </row>
    <row r="31" spans="1:10" x14ac:dyDescent="0.2">
      <c r="C31" t="s">
        <v>54</v>
      </c>
    </row>
    <row r="32" spans="1:10" x14ac:dyDescent="0.2">
      <c r="C32" t="s">
        <v>55</v>
      </c>
    </row>
    <row r="33" spans="1:3" x14ac:dyDescent="0.2">
      <c r="C33" t="s">
        <v>56</v>
      </c>
    </row>
    <row r="34" spans="1:3" x14ac:dyDescent="0.2">
      <c r="C34" t="s">
        <v>57</v>
      </c>
    </row>
    <row r="36" spans="1:3" x14ac:dyDescent="0.2">
      <c r="A36" t="s">
        <v>58</v>
      </c>
      <c r="C36" t="s">
        <v>59</v>
      </c>
    </row>
    <row r="37" spans="1:3" x14ac:dyDescent="0.2">
      <c r="C37" t="s">
        <v>60</v>
      </c>
    </row>
    <row r="38" spans="1:3" x14ac:dyDescent="0.2">
      <c r="C38" t="s">
        <v>61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53D2-A947-4592-9618-D4ECCF8E905F}">
  <dimension ref="A1:B10"/>
  <sheetViews>
    <sheetView workbookViewId="0">
      <selection activeCell="B9" sqref="B9"/>
    </sheetView>
  </sheetViews>
  <sheetFormatPr defaultRowHeight="12.75" x14ac:dyDescent="0.2"/>
  <cols>
    <col min="2" max="2" width="11.28515625" bestFit="1" customWidth="1"/>
  </cols>
  <sheetData>
    <row r="1" spans="1:2" x14ac:dyDescent="0.2">
      <c r="A1" t="s">
        <v>62</v>
      </c>
      <c r="B1" s="3">
        <f>'R+P Summary'!G26</f>
        <v>16758.96</v>
      </c>
    </row>
    <row r="2" spans="1:2" x14ac:dyDescent="0.2">
      <c r="A2" t="s">
        <v>63</v>
      </c>
      <c r="B2" s="3">
        <f>'R+P Summary'!G7</f>
        <v>4685</v>
      </c>
    </row>
    <row r="3" spans="1:2" x14ac:dyDescent="0.2">
      <c r="A3" t="s">
        <v>64</v>
      </c>
      <c r="B3" s="3">
        <f>'R+P Summary'!G8+'R+P Summary'!G9+'R+P Summary'!G11</f>
        <v>150</v>
      </c>
    </row>
    <row r="4" spans="1:2" x14ac:dyDescent="0.2">
      <c r="A4" t="s">
        <v>65</v>
      </c>
      <c r="B4" s="3">
        <f>'R+P Summary'!G17</f>
        <v>3641.0199999999995</v>
      </c>
    </row>
    <row r="5" spans="1:2" x14ac:dyDescent="0.2">
      <c r="A5" t="s">
        <v>66</v>
      </c>
      <c r="B5">
        <v>0</v>
      </c>
    </row>
    <row r="6" spans="1:2" x14ac:dyDescent="0.2">
      <c r="A6" t="s">
        <v>67</v>
      </c>
      <c r="B6" s="3">
        <f>'R+P Summary'!G24-'R+P Summary'!G17</f>
        <v>1269.6999999999998</v>
      </c>
    </row>
    <row r="7" spans="1:2" x14ac:dyDescent="0.2">
      <c r="A7" t="s">
        <v>68</v>
      </c>
      <c r="B7" s="3">
        <f>'R+P Summary'!G29</f>
        <v>17960.25</v>
      </c>
    </row>
    <row r="8" spans="1:2" x14ac:dyDescent="0.2">
      <c r="A8" t="s">
        <v>69</v>
      </c>
      <c r="B8" s="3">
        <f>B7</f>
        <v>17960.25</v>
      </c>
    </row>
    <row r="9" spans="1:2" x14ac:dyDescent="0.2">
      <c r="A9" t="s">
        <v>70</v>
      </c>
      <c r="B9" s="3">
        <f>Assets!J20</f>
        <v>12101.4</v>
      </c>
    </row>
    <row r="10" spans="1:2" x14ac:dyDescent="0.2">
      <c r="A10" t="s">
        <v>71</v>
      </c>
      <c r="B10">
        <v>0</v>
      </c>
    </row>
  </sheetData>
  <phoneticPr fontId="6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155" orientation="portrait" verticalDpi="300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 + P</vt:lpstr>
      <vt:lpstr>R+P Summary</vt:lpstr>
      <vt:lpstr>Assets</vt:lpstr>
      <vt:lpstr>Hand written section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Weston PC</dc:creator>
  <cp:keywords/>
  <dc:description/>
  <cp:lastModifiedBy>Janet Birkin</cp:lastModifiedBy>
  <cp:revision/>
  <cp:lastPrinted>2024-06-23T22:19:45Z</cp:lastPrinted>
  <dcterms:created xsi:type="dcterms:W3CDTF">2023-04-03T10:45:51Z</dcterms:created>
  <dcterms:modified xsi:type="dcterms:W3CDTF">2024-06-23T22:20:17Z</dcterms:modified>
  <cp:category/>
  <cp:contentStatus/>
</cp:coreProperties>
</file>